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tabRatio="736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2" l="1"/>
  <c r="O7" i="102" s="1"/>
  <c r="K8" i="102"/>
  <c r="O8" i="102" s="1"/>
  <c r="K9" i="102"/>
  <c r="K10" i="102"/>
  <c r="O10" i="102" s="1"/>
  <c r="K11" i="102"/>
  <c r="O11" i="102" s="1"/>
  <c r="K12" i="102"/>
  <c r="O12" i="102" s="1"/>
  <c r="K13" i="102"/>
  <c r="O13" i="102" s="1"/>
  <c r="K14" i="102"/>
  <c r="O14" i="102" s="1"/>
  <c r="K15" i="102"/>
  <c r="O15" i="102" s="1"/>
  <c r="K16" i="102"/>
  <c r="O16" i="102" s="1"/>
  <c r="K17" i="102"/>
  <c r="O17" i="102" s="1"/>
  <c r="K18" i="102"/>
  <c r="O18" i="102" s="1"/>
  <c r="K19" i="102"/>
  <c r="O19" i="102" s="1"/>
  <c r="K20" i="102"/>
  <c r="O20" i="102" s="1"/>
  <c r="K21" i="102"/>
  <c r="O21" i="102" s="1"/>
  <c r="K22" i="102"/>
  <c r="O22" i="102" s="1"/>
  <c r="K23" i="102"/>
  <c r="O23" i="102" s="1"/>
  <c r="K24" i="102"/>
  <c r="O24" i="102" s="1"/>
  <c r="K25" i="102"/>
  <c r="O25" i="102" s="1"/>
  <c r="K26" i="102"/>
  <c r="O26" i="102" s="1"/>
  <c r="K27" i="102"/>
  <c r="O27" i="102" s="1"/>
  <c r="K28" i="102"/>
  <c r="O28" i="102" s="1"/>
  <c r="K29" i="102"/>
  <c r="O29" i="102" s="1"/>
  <c r="K30" i="102"/>
  <c r="O30" i="102" s="1"/>
  <c r="K31" i="102"/>
  <c r="O31" i="102" s="1"/>
  <c r="K32" i="102"/>
  <c r="O32" i="102" s="1"/>
  <c r="K33" i="102"/>
  <c r="O33" i="102" s="1"/>
  <c r="K34" i="102"/>
  <c r="O34" i="102" s="1"/>
  <c r="K35" i="102"/>
  <c r="O35" i="102" s="1"/>
  <c r="K36" i="102"/>
  <c r="O36" i="102" s="1"/>
  <c r="K37" i="102"/>
  <c r="O37" i="102" s="1"/>
  <c r="K38" i="102"/>
  <c r="O38" i="102" s="1"/>
  <c r="K39" i="102"/>
  <c r="O39" i="102" s="1"/>
  <c r="K40" i="102"/>
  <c r="O40" i="102" s="1"/>
  <c r="K41" i="102"/>
  <c r="O41" i="102" s="1"/>
  <c r="K42" i="102"/>
  <c r="O42" i="102" s="1"/>
  <c r="K43" i="102"/>
  <c r="O43" i="102" s="1"/>
  <c r="K44" i="102"/>
  <c r="O44" i="102" s="1"/>
  <c r="K45" i="102"/>
  <c r="O45" i="102" s="1"/>
  <c r="K46" i="102"/>
  <c r="O46" i="102" s="1"/>
  <c r="K47" i="102"/>
  <c r="O47" i="102" s="1"/>
  <c r="K48" i="102"/>
  <c r="O48" i="102" s="1"/>
  <c r="K49" i="102"/>
  <c r="O49" i="102" s="1"/>
  <c r="K50" i="102"/>
  <c r="O50" i="102" s="1"/>
  <c r="K51" i="102"/>
  <c r="O51" i="102" s="1"/>
  <c r="K52" i="102"/>
  <c r="O52" i="102" s="1"/>
  <c r="K53" i="102"/>
  <c r="O53" i="102" s="1"/>
  <c r="K54" i="102"/>
  <c r="O54" i="102" s="1"/>
  <c r="K55" i="102"/>
  <c r="O55" i="102" s="1"/>
  <c r="K56" i="102"/>
  <c r="O56" i="102" s="1"/>
  <c r="K57" i="102"/>
  <c r="O57" i="102" s="1"/>
  <c r="K58" i="102"/>
  <c r="O58" i="102" s="1"/>
  <c r="K59" i="102"/>
  <c r="O59" i="102" s="1"/>
  <c r="K60" i="102"/>
  <c r="O60" i="102" s="1"/>
  <c r="K61" i="102"/>
  <c r="O61" i="102" s="1"/>
  <c r="K62" i="102"/>
  <c r="O62" i="102" s="1"/>
  <c r="K63" i="102"/>
  <c r="O63" i="102" s="1"/>
  <c r="K64" i="102"/>
  <c r="O64" i="102" s="1"/>
  <c r="K65" i="102"/>
  <c r="O65" i="102" s="1"/>
  <c r="K66" i="102"/>
  <c r="O66" i="102" s="1"/>
  <c r="K67" i="102"/>
  <c r="O67" i="102" s="1"/>
  <c r="K68" i="102"/>
  <c r="O68" i="102" s="1"/>
  <c r="H69" i="102"/>
  <c r="H76" i="102" s="1"/>
  <c r="I69" i="102"/>
  <c r="I76" i="102" s="1"/>
  <c r="J69" i="102"/>
  <c r="J76" i="102" s="1"/>
  <c r="M69" i="102"/>
  <c r="M76" i="102" s="1"/>
  <c r="N69" i="102"/>
  <c r="N76" i="102" s="1"/>
  <c r="K6" i="102"/>
  <c r="O6" i="102" s="1"/>
  <c r="O11" i="103"/>
  <c r="O16" i="101"/>
  <c r="O20" i="101" s="1"/>
  <c r="O10" i="101"/>
  <c r="O17" i="103"/>
  <c r="O21" i="103" s="1"/>
  <c r="K69" i="102" l="1"/>
  <c r="O9" i="102"/>
  <c r="K7" i="101"/>
  <c r="O7" i="101" s="1"/>
  <c r="K8" i="101"/>
  <c r="O8" i="101" s="1"/>
  <c r="K7" i="103"/>
  <c r="O7" i="103" s="1"/>
  <c r="K8" i="103"/>
  <c r="O8" i="103" s="1"/>
  <c r="K9" i="103"/>
  <c r="O9" i="103" s="1"/>
  <c r="K76" i="102" l="1"/>
  <c r="O76" i="102" s="1"/>
  <c r="O80" i="102" s="1"/>
  <c r="O82" i="102" s="1"/>
  <c r="O69" i="102"/>
  <c r="K6" i="101"/>
  <c r="O6" i="101" s="1"/>
  <c r="K6" i="103"/>
  <c r="O6" i="103" s="1"/>
  <c r="K15" i="103" l="1"/>
  <c r="J74" i="102" l="1"/>
  <c r="K74" i="102" s="1"/>
  <c r="O14" i="101" l="1"/>
  <c r="N14" i="101"/>
  <c r="M14" i="101"/>
  <c r="K14" i="101"/>
</calcChain>
</file>

<file path=xl/sharedStrings.xml><?xml version="1.0" encoding="utf-8"?>
<sst xmlns="http://schemas.openxmlformats.org/spreadsheetml/2006/main" count="378" uniqueCount="159">
  <si>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</si>
  <si>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</si>
  <si>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</si>
  <si>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</si>
  <si>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</si>
  <si>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</si>
  <si>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</si>
  <si>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</si>
  <si>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</si>
  <si>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</si>
  <si>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</si>
  <si>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</si>
  <si>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</si>
  <si>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</si>
  <si>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</si>
  <si>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</si>
  <si>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</si>
  <si>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</si>
  <si>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</si>
  <si>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</si>
  <si>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</si>
  <si>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</si>
  <si>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</si>
  <si>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</si>
  <si>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</si>
  <si>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</si>
  <si>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</si>
  <si>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</si>
  <si>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</si>
  <si>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</si>
  <si>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</si>
  <si>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</si>
  <si>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</si>
  <si>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</si>
  <si>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</si>
  <si>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</si>
  <si>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</si>
  <si>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</si>
  <si>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</si>
  <si>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</si>
  <si>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</si>
  <si>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</si>
  <si>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</si>
  <si>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</si>
  <si>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</si>
  <si>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</si>
  <si>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</si>
  <si>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</si>
  <si>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</si>
  <si>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</si>
  <si>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</si>
  <si>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</si>
  <si>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</si>
  <si>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</si>
  <si>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PEDAGOGIA</t>
  </si>
  <si>
    <t>SISTEMA DE INFORMAÇÃO</t>
  </si>
  <si>
    <t>SEME</t>
  </si>
  <si>
    <t>RH</t>
  </si>
  <si>
    <t xml:space="preserve">VANESKA LIMA DE OLIVEIRA SOUZA </t>
  </si>
  <si>
    <t>VILMA DO NASC. BARRETO DAS CHAGAS</t>
  </si>
  <si>
    <t>CRAS SOBRAL</t>
  </si>
  <si>
    <t>SERV. SOCIAL</t>
  </si>
  <si>
    <t>JÚLIA AZEVEDO SOUZA</t>
  </si>
  <si>
    <t>JAMERSON SOUZA DA SILVA</t>
  </si>
  <si>
    <t>KAMIYLA HALL DA SILVA</t>
  </si>
  <si>
    <t>FONOAUDIOLOGIA</t>
  </si>
  <si>
    <t>REST. POPULAR</t>
  </si>
  <si>
    <t>MATHEUS PIRES DA SILVA</t>
  </si>
  <si>
    <t>MATHEUS DE LIMA  ANDRADE</t>
  </si>
  <si>
    <t>INICIO</t>
  </si>
  <si>
    <t xml:space="preserve">CONTRATO Nº 044/2020   -   PREFEITURA DE RIO BRANCO                                                PROGRAMA BOLSA ESTÁGIO </t>
  </si>
  <si>
    <t>ALLAN RICK CABRAL DE S. OLIVEIRA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</si>
  <si>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</si>
  <si>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</si>
  <si>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FOLHA MENSAL DE PAGAMENTO DE ESTAGIÁRIOS - 04.034.583/0004-75 (86)</t>
  </si>
  <si>
    <t>INGRID DO CARMO MOREIRA</t>
  </si>
  <si>
    <t>DOUGLAS ROBERTO DOS SANTOS</t>
  </si>
  <si>
    <t>ENGENHARIA CIVIL</t>
  </si>
  <si>
    <t>TRICYELLEN CASTRO DA SILVA</t>
  </si>
  <si>
    <t>DANUEY ELEN MENEZES DA SILVA</t>
  </si>
  <si>
    <t>THIFANNY VITÓRIA MENEZES DA SILVA</t>
  </si>
  <si>
    <t>CADMO KAUÂ DA SILVA ALMEIDA</t>
  </si>
  <si>
    <t>CRAS- CIDADE DO POVO</t>
  </si>
  <si>
    <t>NOÊMIE ARAÚJO FERREIRA</t>
  </si>
  <si>
    <t>CARLOS HENRIQUE S. O. NETO</t>
  </si>
  <si>
    <t>FABIANA SANTANA ROCHA</t>
  </si>
  <si>
    <t>LARISSA SILVA DE SOUZA</t>
  </si>
  <si>
    <t>MARIA LUCIA BEZERRA DE ARAUJO</t>
  </si>
  <si>
    <t>ALESSA GABRIELA BARBOSA TORRES</t>
  </si>
  <si>
    <t>ANA PAULA BOAVENTURA RABÊLO</t>
  </si>
  <si>
    <t>ANA VITÓRIA NEGREIROS BANDEIRA</t>
  </si>
  <si>
    <t>BRENDA RAELY MORAIS DA SILVA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</si>
  <si>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</si>
  <si>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</si>
  <si>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</si>
  <si>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</si>
  <si>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</si>
  <si>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</si>
  <si>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JAMILLY NOURRANY RODRIGUES SILVA</t>
  </si>
  <si>
    <t>LUDMILA LIMA  DE MENEZES</t>
  </si>
  <si>
    <t>MARIA EDUARDA WERNER LEMOS</t>
  </si>
  <si>
    <t>SANNIEL LUIS HANAN CORDEIRO</t>
  </si>
  <si>
    <t>ENGENHARIA FLORESTAL</t>
  </si>
  <si>
    <t>SCARLETT HILLARY ALENCAR ENES LEBRE</t>
  </si>
  <si>
    <t>WENDEL BRENNO BRAGA SOUSA</t>
  </si>
  <si>
    <t>AMANDA BEATRIZ DE SOUZA</t>
  </si>
  <si>
    <t>EDUCAÇÃO FISICA</t>
  </si>
  <si>
    <t>ALAN HENRIQUE PEREIRA DO NASCIMENTO</t>
  </si>
  <si>
    <t>BEATRIZ SOUZA DEL AGUILA</t>
  </si>
  <si>
    <t>CAROLINE CHRISTINY SOUZA DA SILVA</t>
  </si>
  <si>
    <t>29/02/20244</t>
  </si>
  <si>
    <t>IGOR BRUNO SILVA DE  FREITAS</t>
  </si>
  <si>
    <t>KAYLANI  PAREIRA SILVA</t>
  </si>
  <si>
    <t>MARIA EDUARDA SOUZA ROCHA</t>
  </si>
  <si>
    <t>MAKKLINY ALVES HONORIO BARROS</t>
  </si>
  <si>
    <t>YTARA BIANCA MENDES RODRIGUES</t>
  </si>
  <si>
    <t>SERVIÇO SOCIAL</t>
  </si>
  <si>
    <t>CRAS SANTA HELENA</t>
  </si>
  <si>
    <t>MARJORIE SALES DE OLIVEIRA</t>
  </si>
  <si>
    <t>BRENNER MELO DA SILVA</t>
  </si>
  <si>
    <t>DANIELE BRITO DE SOUZA</t>
  </si>
  <si>
    <t>WENDHEL SANCHO DA SILVA</t>
  </si>
  <si>
    <t>MARIA LUCIANA MOURA DA SILVA</t>
  </si>
  <si>
    <t>TIAGO DE SOUZA FERRAZ MAIA</t>
  </si>
  <si>
    <t>HENRIQUE DIAS REYNA</t>
  </si>
  <si>
    <t>ALEX GABRIEL MELO ALMEIDA</t>
  </si>
  <si>
    <t>SISTEMAS</t>
  </si>
  <si>
    <t xml:space="preserve">SEMSA </t>
  </si>
  <si>
    <t>ATHOS EMMANUEL MARTINS COSTA</t>
  </si>
  <si>
    <t>ANA BEATRIZ LIMA DA ROCHA</t>
  </si>
  <si>
    <t>ALICE EDUARDA RODRIGUES ESCOBAR</t>
  </si>
  <si>
    <t>ADEL MARTINS DERZE</t>
  </si>
  <si>
    <t>BRUNO BRITO LIMA</t>
  </si>
  <si>
    <t>GUSTAVO MESQUITA VERAS</t>
  </si>
  <si>
    <t>INGRID SARAIVA DA SILVA</t>
  </si>
  <si>
    <t>NATIELE DA SILVA FERREIRA</t>
  </si>
  <si>
    <t>LUIS FELLIPE SOARES DO NASCIMENTO</t>
  </si>
  <si>
    <t>LUANA DA SILVA GOMES</t>
  </si>
  <si>
    <t>SHADIA BEATRIZ DE LIMA MOURA</t>
  </si>
  <si>
    <t>SUZIANE  DA SILVA NOBRE</t>
  </si>
  <si>
    <t>NUTRIÇÃO</t>
  </si>
  <si>
    <t>SYNNDEL NATALIA MATOS ARAÚJO</t>
  </si>
  <si>
    <t>UHERVENNY GONÇALVES DE ARAÚJO</t>
  </si>
  <si>
    <t>ANA ALICIA OLIVEIRA GOMES</t>
  </si>
  <si>
    <t>ANDRÉ HILQIAS DOS SANTOS OLIVEIRA</t>
  </si>
  <si>
    <t>GUILHERME MENDONÇA MUBARAC</t>
  </si>
  <si>
    <t>PAULO HERIQUE FONTE JUCÁ</t>
  </si>
  <si>
    <t>YVINA MEIRY LOPES RIBEIRO</t>
  </si>
  <si>
    <t>SARA NICOLE FERNANDES DA SILVA</t>
  </si>
  <si>
    <t/>
  </si>
  <si>
    <t>JANEIRO</t>
  </si>
  <si>
    <t>2024</t>
  </si>
  <si>
    <t>3 E 4</t>
  </si>
  <si>
    <t>3</t>
  </si>
  <si>
    <t>08/01/2024</t>
  </si>
  <si>
    <t>CRÉDITO DA SASDH REFERENTE AO VALOR PAGO A MAIS NO MÊS DE DEZEMBRO/2023.</t>
  </si>
  <si>
    <t>TOTAL A SER REPASSADO PARA O IEL</t>
  </si>
  <si>
    <t>CONTRATO Nº 044/2020  -   PREFEITURA DE RIO BRANCO                                           RECURSO 117- IGD-M</t>
  </si>
  <si>
    <t>CONTRATO Nº 044/2020 -   PREFEITURA DE RIO BRANCO                                                          RECURSO 117-CRAS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</si>
</sst>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7" formatCode="_(* #,##0_);_(* \(#,##0\);_(* &quot;-&quot;_);_(@_)"/>
    <numFmt numFmtId="168" formatCode="_(* #,##0.00_);_(* \(#,##0.00\);_(* &quot;-&quot;??_);_(@_)"/>
    <numFmt numFmtId="170" formatCode="&quot;R$&quot;\ 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theme="3"/>
      <name val="Arial"/>
      <family val="2"/>
    </font>
    <font>
      <sz val="10"/>
      <color rgb="FFC00000"/>
      <name val="Arial"/>
      <family val="2"/>
    </font>
    <font>
      <sz val="12"/>
      <color theme="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</cellStyleXfs>
  <cellXfs count="363">
    <xf numFmtId="0" fontId="0" fillId="0" borderId="0" xfId="0"/>
    <xf numFmtId="0" fontId="4" fillId="0" borderId="0" xfId="0" applyFont="1"/>
    <xf numFmtId="0" fontId="1" fillId="2" borderId="0" xfId="0" applyFont="1" applyFill="1"/>
    <xf numFmtId="0" fontId="8" fillId="0" borderId="0" xfId="0" applyFont="1"/>
    <xf numFmtId="0" fontId="11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7" fillId="4" borderId="2" xfId="1" applyNumberFormat="1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/>
    <xf numFmtId="0" fontId="16" fillId="0" borderId="0" xfId="0" applyFont="1"/>
    <xf numFmtId="0" fontId="8" fillId="2" borderId="20" xfId="0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7" fillId="0" borderId="0" xfId="0" applyFont="1" applyAlignment="1">
      <alignment horizontal="left" vertical="center"/>
    </xf>
    <xf numFmtId="0" fontId="8" fillId="2" borderId="25" xfId="0" applyFont="1" applyFill="1" applyBorder="1"/>
    <xf numFmtId="0" fontId="8" fillId="2" borderId="26" xfId="0" applyFont="1" applyFill="1" applyBorder="1"/>
    <xf numFmtId="0" fontId="19" fillId="0" borderId="0" xfId="0" applyFont="1"/>
    <xf numFmtId="0" fontId="19" fillId="2" borderId="0" xfId="0" applyFont="1" applyFill="1"/>
    <xf numFmtId="0" fontId="0" fillId="2" borderId="0" xfId="0" applyFill="1"/>
    <xf numFmtId="164" fontId="7" fillId="6" borderId="2" xfId="2" applyFont="1" applyFill="1" applyBorder="1" applyAlignment="1">
      <alignment vertical="center"/>
    </xf>
    <xf numFmtId="164" fontId="12" fillId="6" borderId="2" xfId="2" applyFont="1" applyFill="1" applyBorder="1" applyAlignment="1">
      <alignment vertical="center"/>
    </xf>
    <xf numFmtId="168" fontId="7" fillId="6" borderId="2" xfId="0" applyNumberFormat="1" applyFont="1" applyFill="1" applyBorder="1" applyAlignment="1">
      <alignment vertical="center"/>
    </xf>
    <xf numFmtId="170" fontId="16" fillId="0" borderId="0" xfId="0" applyNumberFormat="1" applyFont="1"/>
    <xf numFmtId="0" fontId="15" fillId="2" borderId="2" xfId="0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164" fontId="15" fillId="2" borderId="2" xfId="2" applyFont="1" applyFill="1" applyBorder="1" applyAlignment="1">
      <alignment horizontal="center" vertical="center"/>
    </xf>
    <xf numFmtId="14" fontId="15" fillId="2" borderId="11" xfId="0" applyNumberFormat="1" applyFont="1" applyFill="1" applyBorder="1" applyAlignment="1">
      <alignment horizontal="center" vertical="center"/>
    </xf>
    <xf numFmtId="170" fontId="15" fillId="2" borderId="2" xfId="0" applyNumberFormat="1" applyFont="1" applyFill="1" applyBorder="1" applyAlignment="1">
      <alignment horizontal="center" vertical="center"/>
    </xf>
    <xf numFmtId="14" fontId="16" fillId="2" borderId="11" xfId="0" applyNumberFormat="1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170" fontId="14" fillId="2" borderId="2" xfId="1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/>
    </xf>
    <xf numFmtId="164" fontId="15" fillId="5" borderId="2" xfId="2" applyFont="1" applyFill="1" applyBorder="1" applyAlignment="1">
      <alignment horizontal="center" vertical="center"/>
    </xf>
    <xf numFmtId="164" fontId="15" fillId="5" borderId="2" xfId="2" applyFont="1" applyFill="1" applyBorder="1" applyAlignment="1">
      <alignment vertical="center"/>
    </xf>
    <xf numFmtId="168" fontId="15" fillId="5" borderId="2" xfId="0" applyNumberFormat="1" applyFont="1" applyFill="1" applyBorder="1" applyAlignment="1">
      <alignment vertical="center"/>
    </xf>
    <xf numFmtId="0" fontId="16" fillId="2" borderId="20" xfId="0" applyFont="1" applyFill="1" applyBorder="1"/>
    <xf numFmtId="0" fontId="16" fillId="4" borderId="24" xfId="0" applyFont="1" applyFill="1" applyBorder="1" applyAlignment="1">
      <alignment horizontal="center"/>
    </xf>
    <xf numFmtId="0" fontId="15" fillId="2" borderId="20" xfId="0" applyFont="1" applyFill="1" applyBorder="1"/>
    <xf numFmtId="0" fontId="16" fillId="2" borderId="12" xfId="0" applyFont="1" applyFill="1" applyBorder="1"/>
    <xf numFmtId="170" fontId="14" fillId="6" borderId="2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164" fontId="32" fillId="5" borderId="5" xfId="2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textRotation="90" wrapText="1"/>
    </xf>
    <xf numFmtId="164" fontId="1" fillId="5" borderId="5" xfId="2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textRotation="90" wrapText="1"/>
    </xf>
    <xf numFmtId="164" fontId="35" fillId="6" borderId="2" xfId="2" applyFont="1" applyFill="1" applyBorder="1" applyAlignment="1">
      <alignment vertical="center"/>
    </xf>
    <xf numFmtId="49" fontId="15" fillId="2" borderId="2" xfId="1" applyNumberFormat="1" applyFont="1" applyFill="1" applyBorder="1" applyAlignment="1">
      <alignment horizontal="center" vertical="center"/>
    </xf>
    <xf numFmtId="14" fontId="15" fillId="5" borderId="11" xfId="0" applyNumberFormat="1" applyFont="1" applyFill="1" applyBorder="1" applyAlignment="1">
      <alignment horizontal="center" vertical="center" wrapText="1"/>
    </xf>
    <xf numFmtId="170" fontId="14" fillId="4" borderId="2" xfId="1" applyNumberFormat="1" applyFont="1" applyFill="1" applyBorder="1" applyAlignment="1">
      <alignment horizontal="center" vertical="center"/>
    </xf>
    <xf numFmtId="0" fontId="0" fillId="0" borderId="0" xfId="0" quotePrefix="1"/>
    <xf numFmtId="0" fontId="36" fillId="2" borderId="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left" vertical="center"/>
    </xf>
    <xf numFmtId="0" fontId="37" fillId="2" borderId="2" xfId="5" applyFont="1" applyFill="1" applyBorder="1" applyAlignment="1">
      <alignment horizontal="center" vertical="center"/>
    </xf>
    <xf numFmtId="14" fontId="36" fillId="2" borderId="2" xfId="0" applyNumberFormat="1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49" fontId="36" fillId="2" borderId="2" xfId="1" applyNumberFormat="1" applyFont="1" applyFill="1" applyBorder="1" applyAlignment="1">
      <alignment horizontal="center" vertical="center"/>
    </xf>
    <xf numFmtId="14" fontId="36" fillId="5" borderId="2" xfId="0" applyNumberFormat="1" applyFont="1" applyFill="1" applyBorder="1" applyAlignment="1">
      <alignment horizontal="left" vertical="center" wrapText="1"/>
    </xf>
    <xf numFmtId="170" fontId="36" fillId="2" borderId="2" xfId="0" applyNumberFormat="1" applyFont="1" applyFill="1" applyBorder="1" applyAlignment="1">
      <alignment horizontal="center" vertical="center"/>
    </xf>
    <xf numFmtId="164" fontId="36" fillId="2" borderId="2" xfId="2" applyFont="1" applyFill="1" applyBorder="1" applyAlignment="1">
      <alignment horizontal="center" vertical="center"/>
    </xf>
    <xf numFmtId="0" fontId="16" fillId="2" borderId="2" xfId="0" applyFont="1" applyFill="1" applyBorder="1"/>
    <xf numFmtId="0" fontId="16" fillId="0" borderId="2" xfId="0" applyFont="1" applyBorder="1"/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11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8" borderId="29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left" vertical="center"/>
    </xf>
    <xf numFmtId="0" fontId="0" fillId="0" borderId="0" xfId="0" applyFill="1"/>
    <xf numFmtId="0" fontId="19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2" fillId="0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2" xfId="4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2" borderId="13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6" fillId="2" borderId="27" xfId="0" applyFont="1" applyFill="1" applyBorder="1"/>
    <xf numFmtId="0" fontId="16" fillId="0" borderId="27" xfId="0" applyFont="1" applyBorder="1"/>
    <xf numFmtId="0" fontId="0" fillId="0" borderId="33" xfId="0" applyBorder="1"/>
    <xf numFmtId="0" fontId="13" fillId="0" borderId="34" xfId="0" applyFont="1" applyBorder="1" applyAlignment="1">
      <alignment horizontal="left"/>
    </xf>
    <xf numFmtId="0" fontId="13" fillId="0" borderId="34" xfId="0" applyFont="1" applyBorder="1"/>
    <xf numFmtId="0" fontId="26" fillId="2" borderId="36" xfId="0" applyFont="1" applyFill="1" applyBorder="1" applyAlignment="1">
      <alignment horizontal="left" vertical="center"/>
    </xf>
    <xf numFmtId="0" fontId="26" fillId="2" borderId="36" xfId="0" applyFont="1" applyFill="1" applyBorder="1" applyAlignment="1">
      <alignment vertical="center" wrapText="1"/>
    </xf>
    <xf numFmtId="0" fontId="25" fillId="2" borderId="2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38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4" borderId="6" xfId="0" applyNumberFormat="1" applyFont="1" applyFill="1" applyBorder="1" applyAlignment="1">
      <alignment horizontal="center" vertical="center" wrapText="1"/>
    </xf>
    <xf numFmtId="49" fontId="14" fillId="14" borderId="4" xfId="0" applyNumberFormat="1" applyFont="1" applyFill="1" applyBorder="1" applyAlignment="1">
      <alignment horizontal="center" vertical="center" wrapText="1"/>
    </xf>
    <xf numFmtId="49" fontId="14" fillId="14" borderId="2" xfId="0" applyNumberFormat="1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38" fillId="14" borderId="27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wrapText="1"/>
    </xf>
    <xf numFmtId="0" fontId="38" fillId="14" borderId="33" xfId="0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 textRotation="90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13" borderId="40" xfId="0" applyFont="1" applyFill="1" applyBorder="1" applyAlignment="1">
      <alignment horizontal="center" vertical="center" wrapText="1"/>
    </xf>
    <xf numFmtId="164" fontId="26" fillId="2" borderId="36" xfId="2" applyFont="1" applyFill="1" applyBorder="1" applyAlignment="1">
      <alignment vertical="center" wrapText="1"/>
    </xf>
    <xf numFmtId="164" fontId="14" fillId="13" borderId="39" xfId="2" applyFont="1" applyFill="1" applyBorder="1" applyAlignment="1">
      <alignment horizontal="center" vertical="center" wrapText="1"/>
    </xf>
    <xf numFmtId="164" fontId="14" fillId="14" borderId="2" xfId="2" applyFont="1" applyFill="1" applyBorder="1" applyAlignment="1">
      <alignment horizontal="center" vertical="center" wrapText="1"/>
    </xf>
    <xf numFmtId="164" fontId="14" fillId="14" borderId="2" xfId="2" applyFont="1" applyFill="1" applyBorder="1" applyAlignment="1">
      <alignment vertical="center" wrapText="1"/>
    </xf>
    <xf numFmtId="164" fontId="14" fillId="12" borderId="2" xfId="2" applyFont="1" applyFill="1" applyBorder="1" applyAlignment="1">
      <alignment horizontal="center" vertical="center"/>
    </xf>
    <xf numFmtId="164" fontId="14" fillId="12" borderId="11" xfId="2" applyFont="1" applyFill="1" applyBorder="1" applyAlignment="1">
      <alignment horizontal="center" vertical="center" wrapText="1"/>
    </xf>
    <xf numFmtId="164" fontId="14" fillId="12" borderId="2" xfId="2" applyFont="1" applyFill="1" applyBorder="1" applyAlignment="1">
      <alignment horizontal="center" vertical="center" wrapText="1"/>
    </xf>
    <xf numFmtId="164" fontId="14" fillId="12" borderId="34" xfId="2" applyFont="1" applyFill="1" applyBorder="1" applyAlignment="1">
      <alignment horizontal="center" vertical="center"/>
    </xf>
    <xf numFmtId="164" fontId="14" fillId="12" borderId="41" xfId="2" applyFont="1" applyFill="1" applyBorder="1" applyAlignment="1">
      <alignment horizontal="center" vertical="center" wrapText="1"/>
    </xf>
    <xf numFmtId="164" fontId="14" fillId="12" borderId="34" xfId="2" applyFont="1" applyFill="1" applyBorder="1" applyAlignment="1">
      <alignment horizontal="center" vertical="center" wrapText="1"/>
    </xf>
    <xf numFmtId="164" fontId="15" fillId="5" borderId="5" xfId="2" applyFont="1" applyFill="1" applyBorder="1" applyAlignment="1">
      <alignment horizontal="center" vertical="center"/>
    </xf>
    <xf numFmtId="164" fontId="16" fillId="5" borderId="5" xfId="2" applyFont="1" applyFill="1" applyBorder="1" applyAlignment="1">
      <alignment horizontal="center" vertical="center" wrapText="1"/>
    </xf>
    <xf numFmtId="164" fontId="34" fillId="5" borderId="5" xfId="2" applyFont="1" applyFill="1" applyBorder="1" applyAlignment="1">
      <alignment horizontal="center" vertical="center" wrapText="1"/>
    </xf>
    <xf numFmtId="164" fontId="16" fillId="5" borderId="2" xfId="2" applyFont="1" applyFill="1" applyBorder="1" applyAlignment="1">
      <alignment horizontal="center" vertical="center" wrapText="1"/>
    </xf>
    <xf numFmtId="164" fontId="34" fillId="5" borderId="2" xfId="2" applyFont="1" applyFill="1" applyBorder="1" applyAlignment="1">
      <alignment horizontal="center" vertical="center" wrapText="1"/>
    </xf>
    <xf numFmtId="164" fontId="16" fillId="2" borderId="2" xfId="2" applyFont="1" applyFill="1" applyBorder="1" applyAlignment="1">
      <alignment horizontal="center" vertical="center"/>
    </xf>
    <xf numFmtId="164" fontId="14" fillId="6" borderId="2" xfId="2" applyFont="1" applyFill="1" applyBorder="1" applyAlignment="1">
      <alignment vertical="center"/>
    </xf>
    <xf numFmtId="164" fontId="15" fillId="0" borderId="2" xfId="2" applyFont="1" applyBorder="1" applyAlignment="1">
      <alignment horizontal="center" vertical="center" wrapText="1"/>
    </xf>
    <xf numFmtId="164" fontId="16" fillId="2" borderId="0" xfId="2" applyFont="1" applyFill="1" applyBorder="1"/>
    <xf numFmtId="164" fontId="13" fillId="0" borderId="0" xfId="2" applyFont="1"/>
    <xf numFmtId="164" fontId="0" fillId="0" borderId="0" xfId="2" applyFont="1"/>
    <xf numFmtId="0" fontId="16" fillId="5" borderId="5" xfId="0" applyFont="1" applyFill="1" applyBorder="1" applyAlignment="1">
      <alignment horizontal="center" vertical="center" wrapText="1"/>
    </xf>
    <xf numFmtId="164" fontId="26" fillId="2" borderId="37" xfId="2" applyFont="1" applyFill="1" applyBorder="1" applyAlignment="1">
      <alignment vertical="center" wrapText="1"/>
    </xf>
    <xf numFmtId="164" fontId="14" fillId="12" borderId="19" xfId="2" applyFont="1" applyFill="1" applyBorder="1" applyAlignment="1">
      <alignment horizontal="center" vertical="center" wrapText="1"/>
    </xf>
    <xf numFmtId="164" fontId="14" fillId="12" borderId="34" xfId="2" applyFont="1" applyFill="1" applyBorder="1" applyAlignment="1">
      <alignment horizontal="center" vertical="center" wrapText="1"/>
    </xf>
    <xf numFmtId="164" fontId="14" fillId="12" borderId="35" xfId="2" applyFont="1" applyFill="1" applyBorder="1" applyAlignment="1">
      <alignment horizontal="center" vertical="center" wrapText="1"/>
    </xf>
    <xf numFmtId="164" fontId="16" fillId="5" borderId="17" xfId="2" applyFont="1" applyFill="1" applyBorder="1" applyAlignment="1">
      <alignment horizontal="center" vertical="center" wrapText="1"/>
    </xf>
    <xf numFmtId="164" fontId="16" fillId="5" borderId="19" xfId="2" applyFont="1" applyFill="1" applyBorder="1" applyAlignment="1">
      <alignment horizontal="center" vertical="center" wrapText="1"/>
    </xf>
    <xf numFmtId="164" fontId="14" fillId="6" borderId="19" xfId="2" applyFont="1" applyFill="1" applyBorder="1" applyAlignment="1">
      <alignment vertical="center"/>
    </xf>
    <xf numFmtId="164" fontId="27" fillId="5" borderId="2" xfId="2" applyFont="1" applyFill="1" applyBorder="1" applyAlignment="1">
      <alignment vertical="center"/>
    </xf>
    <xf numFmtId="164" fontId="16" fillId="2" borderId="23" xfId="2" applyFont="1" applyFill="1" applyBorder="1"/>
    <xf numFmtId="164" fontId="28" fillId="6" borderId="2" xfId="2" applyFont="1" applyFill="1" applyBorder="1" applyAlignment="1">
      <alignment vertical="center"/>
    </xf>
    <xf numFmtId="164" fontId="28" fillId="6" borderId="2" xfId="2" applyFont="1" applyFill="1" applyBorder="1" applyAlignment="1">
      <alignment horizontal="center" vertical="center"/>
    </xf>
    <xf numFmtId="164" fontId="16" fillId="2" borderId="19" xfId="2" applyFont="1" applyFill="1" applyBorder="1" applyAlignment="1">
      <alignment horizontal="right" vertical="center"/>
    </xf>
    <xf numFmtId="164" fontId="14" fillId="10" borderId="32" xfId="2" applyFont="1" applyFill="1" applyBorder="1" applyAlignment="1">
      <alignment horizontal="right" vertical="center"/>
    </xf>
    <xf numFmtId="164" fontId="14" fillId="9" borderId="19" xfId="2" applyFont="1" applyFill="1" applyBorder="1" applyAlignment="1">
      <alignment horizontal="right" vertical="center" wrapText="1"/>
    </xf>
    <xf numFmtId="0" fontId="13" fillId="0" borderId="28" xfId="0" applyFont="1" applyBorder="1"/>
    <xf numFmtId="0" fontId="28" fillId="8" borderId="42" xfId="0" applyFont="1" applyFill="1" applyBorder="1" applyAlignment="1">
      <alignment horizontal="left" vertical="center"/>
    </xf>
    <xf numFmtId="0" fontId="28" fillId="8" borderId="43" xfId="0" applyFont="1" applyFill="1" applyBorder="1" applyAlignment="1">
      <alignment horizontal="left" vertical="center"/>
    </xf>
    <xf numFmtId="164" fontId="28" fillId="8" borderId="44" xfId="2" applyFont="1" applyFill="1" applyBorder="1" applyAlignment="1">
      <alignment vertical="center"/>
    </xf>
    <xf numFmtId="0" fontId="0" fillId="0" borderId="0" xfId="0" applyFill="1" applyAlignment="1">
      <alignment horizontal="left"/>
    </xf>
    <xf numFmtId="164" fontId="0" fillId="0" borderId="0" xfId="2" applyFont="1" applyFill="1"/>
    <xf numFmtId="0" fontId="13" fillId="0" borderId="0" xfId="0" applyFont="1" applyFill="1"/>
    <xf numFmtId="0" fontId="15" fillId="0" borderId="1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164" fontId="14" fillId="0" borderId="8" xfId="2" applyFont="1" applyFill="1" applyBorder="1" applyAlignment="1">
      <alignment vertical="center"/>
    </xf>
    <xf numFmtId="170" fontId="14" fillId="0" borderId="8" xfId="1" applyNumberFormat="1" applyFont="1" applyFill="1" applyBorder="1" applyAlignment="1">
      <alignment horizontal="center" vertical="center"/>
    </xf>
    <xf numFmtId="164" fontId="14" fillId="0" borderId="45" xfId="2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 vertical="center"/>
    </xf>
    <xf numFmtId="164" fontId="15" fillId="2" borderId="5" xfId="2" applyFont="1" applyFill="1" applyBorder="1" applyAlignment="1">
      <alignment horizontal="center" vertical="center"/>
    </xf>
    <xf numFmtId="167" fontId="14" fillId="2" borderId="5" xfId="1" applyNumberFormat="1" applyFont="1" applyFill="1" applyBorder="1" applyAlignment="1">
      <alignment horizontal="center" vertical="center"/>
    </xf>
    <xf numFmtId="164" fontId="14" fillId="2" borderId="17" xfId="2" applyFont="1" applyFill="1" applyBorder="1" applyAlignment="1">
      <alignment horizontal="center" vertical="center"/>
    </xf>
    <xf numFmtId="0" fontId="14" fillId="14" borderId="46" xfId="0" applyFont="1" applyFill="1" applyBorder="1" applyAlignment="1">
      <alignment horizontal="center" wrapText="1"/>
    </xf>
    <xf numFmtId="0" fontId="14" fillId="14" borderId="14" xfId="0" applyFont="1" applyFill="1" applyBorder="1" applyAlignment="1">
      <alignment horizontal="center" wrapText="1"/>
    </xf>
    <xf numFmtId="0" fontId="14" fillId="14" borderId="15" xfId="0" applyFont="1" applyFill="1" applyBorder="1" applyAlignment="1">
      <alignment horizontal="center" wrapText="1"/>
    </xf>
    <xf numFmtId="0" fontId="14" fillId="14" borderId="34" xfId="0" applyFont="1" applyFill="1" applyBorder="1" applyAlignment="1">
      <alignment horizontal="center" vertical="center" wrapText="1"/>
    </xf>
    <xf numFmtId="164" fontId="14" fillId="14" borderId="41" xfId="2" applyFont="1" applyFill="1" applyBorder="1" applyAlignment="1">
      <alignment horizontal="center" vertical="center" wrapText="1"/>
    </xf>
    <xf numFmtId="0" fontId="14" fillId="14" borderId="41" xfId="0" applyFont="1" applyFill="1" applyBorder="1" applyAlignment="1">
      <alignment horizontal="center" vertical="center"/>
    </xf>
    <xf numFmtId="0" fontId="14" fillId="14" borderId="48" xfId="0" applyFont="1" applyFill="1" applyBorder="1" applyAlignment="1">
      <alignment horizontal="center" vertical="center"/>
    </xf>
    <xf numFmtId="0" fontId="14" fillId="14" borderId="48" xfId="0" applyFont="1" applyFill="1" applyBorder="1" applyAlignment="1">
      <alignment horizontal="center" vertical="center" wrapText="1"/>
    </xf>
    <xf numFmtId="0" fontId="14" fillId="14" borderId="47" xfId="0" applyFont="1" applyFill="1" applyBorder="1" applyAlignment="1">
      <alignment horizontal="center" vertical="center"/>
    </xf>
    <xf numFmtId="0" fontId="14" fillId="14" borderId="41" xfId="0" applyFont="1" applyFill="1" applyBorder="1" applyAlignment="1">
      <alignment horizontal="center" vertical="center" textRotation="90" wrapText="1"/>
    </xf>
    <xf numFmtId="164" fontId="14" fillId="14" borderId="35" xfId="2" applyFont="1" applyFill="1" applyBorder="1" applyAlignment="1">
      <alignment horizontal="center" vertical="center" wrapText="1"/>
    </xf>
    <xf numFmtId="0" fontId="11" fillId="2" borderId="13" xfId="0" applyFont="1" applyFill="1" applyBorder="1"/>
    <xf numFmtId="0" fontId="1" fillId="2" borderId="0" xfId="0" applyFont="1" applyFill="1" applyBorder="1"/>
    <xf numFmtId="0" fontId="8" fillId="2" borderId="0" xfId="0" applyFont="1" applyFill="1" applyBorder="1"/>
    <xf numFmtId="0" fontId="7" fillId="7" borderId="2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left" vertical="center"/>
    </xf>
    <xf numFmtId="0" fontId="36" fillId="2" borderId="2" xfId="4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13" borderId="27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49" fontId="7" fillId="14" borderId="6" xfId="0" applyNumberFormat="1" applyFont="1" applyFill="1" applyBorder="1" applyAlignment="1">
      <alignment horizontal="center" vertical="center" wrapText="1"/>
    </xf>
    <xf numFmtId="49" fontId="7" fillId="14" borderId="4" xfId="0" applyNumberFormat="1" applyFont="1" applyFill="1" applyBorder="1" applyAlignment="1">
      <alignment horizontal="center" vertical="center" wrapText="1"/>
    </xf>
    <xf numFmtId="49" fontId="7" fillId="14" borderId="4" xfId="0" applyNumberFormat="1" applyFont="1" applyFill="1" applyBorder="1" applyAlignment="1">
      <alignment horizontal="center" vertical="center" wrapText="1"/>
    </xf>
    <xf numFmtId="49" fontId="7" fillId="14" borderId="2" xfId="0" applyNumberFormat="1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left" vertical="center"/>
    </xf>
    <xf numFmtId="0" fontId="30" fillId="2" borderId="36" xfId="0" applyFont="1" applyFill="1" applyBorder="1" applyAlignment="1">
      <alignment vertical="center" wrapText="1"/>
    </xf>
    <xf numFmtId="0" fontId="29" fillId="2" borderId="36" xfId="0" applyFont="1" applyFill="1" applyBorder="1" applyAlignment="1">
      <alignment vertical="center" wrapText="1"/>
    </xf>
    <xf numFmtId="0" fontId="7" fillId="13" borderId="49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49" fontId="7" fillId="14" borderId="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left" vertical="center"/>
    </xf>
    <xf numFmtId="0" fontId="36" fillId="2" borderId="5" xfId="4" applyFont="1" applyFill="1" applyBorder="1" applyAlignment="1">
      <alignment horizontal="left" vertical="center"/>
    </xf>
    <xf numFmtId="0" fontId="37" fillId="2" borderId="5" xfId="5" applyFont="1" applyFill="1" applyBorder="1" applyAlignment="1">
      <alignment horizontal="center" vertical="center"/>
    </xf>
    <xf numFmtId="14" fontId="36" fillId="2" borderId="5" xfId="0" applyNumberFormat="1" applyFont="1" applyFill="1" applyBorder="1" applyAlignment="1">
      <alignment horizontal="left" vertical="center"/>
    </xf>
    <xf numFmtId="14" fontId="36" fillId="2" borderId="5" xfId="0" applyNumberFormat="1" applyFont="1" applyFill="1" applyBorder="1" applyAlignment="1">
      <alignment horizontal="center" vertical="center"/>
    </xf>
    <xf numFmtId="170" fontId="36" fillId="2" borderId="5" xfId="1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 textRotation="90" wrapText="1"/>
    </xf>
    <xf numFmtId="164" fontId="29" fillId="2" borderId="36" xfId="2" applyFont="1" applyFill="1" applyBorder="1" applyAlignment="1">
      <alignment vertical="center" wrapText="1"/>
    </xf>
    <xf numFmtId="164" fontId="7" fillId="13" borderId="39" xfId="2" applyFont="1" applyFill="1" applyBorder="1" applyAlignment="1">
      <alignment horizontal="center" vertical="center" wrapText="1"/>
    </xf>
    <xf numFmtId="164" fontId="7" fillId="13" borderId="39" xfId="2" applyFont="1" applyFill="1" applyBorder="1" applyAlignment="1">
      <alignment vertical="center" wrapText="1"/>
    </xf>
    <xf numFmtId="164" fontId="7" fillId="14" borderId="2" xfId="2" applyFont="1" applyFill="1" applyBorder="1" applyAlignment="1">
      <alignment horizontal="center" vertical="center" wrapText="1"/>
    </xf>
    <xf numFmtId="164" fontId="7" fillId="14" borderId="2" xfId="2" applyFont="1" applyFill="1" applyBorder="1" applyAlignment="1">
      <alignment vertical="center" wrapText="1"/>
    </xf>
    <xf numFmtId="164" fontId="7" fillId="7" borderId="2" xfId="2" applyFont="1" applyFill="1" applyBorder="1" applyAlignment="1">
      <alignment horizontal="center" vertical="center" wrapText="1"/>
    </xf>
    <xf numFmtId="164" fontId="7" fillId="7" borderId="34" xfId="2" applyFont="1" applyFill="1" applyBorder="1" applyAlignment="1">
      <alignment horizontal="center" vertical="center" wrapText="1"/>
    </xf>
    <xf numFmtId="164" fontId="36" fillId="2" borderId="5" xfId="2" applyFont="1" applyFill="1" applyBorder="1" applyAlignment="1">
      <alignment horizontal="center" vertical="center"/>
    </xf>
    <xf numFmtId="164" fontId="13" fillId="5" borderId="5" xfId="2" applyFont="1" applyFill="1" applyBorder="1" applyAlignment="1">
      <alignment horizontal="center" vertical="center" wrapText="1"/>
    </xf>
    <xf numFmtId="164" fontId="13" fillId="5" borderId="2" xfId="2" applyFont="1" applyFill="1" applyBorder="1" applyAlignment="1">
      <alignment horizontal="center" vertical="center" wrapText="1"/>
    </xf>
    <xf numFmtId="164" fontId="1" fillId="2" borderId="0" xfId="2" applyFont="1" applyFill="1" applyBorder="1"/>
    <xf numFmtId="164" fontId="8" fillId="2" borderId="0" xfId="2" applyFont="1" applyFill="1" applyBorder="1"/>
    <xf numFmtId="164" fontId="17" fillId="0" borderId="0" xfId="2" applyFont="1" applyAlignment="1">
      <alignment horizontal="left" vertical="center"/>
    </xf>
    <xf numFmtId="164" fontId="29" fillId="2" borderId="37" xfId="2" applyFont="1" applyFill="1" applyBorder="1" applyAlignment="1">
      <alignment vertical="center" wrapText="1"/>
    </xf>
    <xf numFmtId="164" fontId="7" fillId="7" borderId="19" xfId="2" applyFont="1" applyFill="1" applyBorder="1" applyAlignment="1">
      <alignment horizontal="center" vertical="center" wrapText="1"/>
    </xf>
    <xf numFmtId="164" fontId="7" fillId="7" borderId="34" xfId="2" applyFont="1" applyFill="1" applyBorder="1" applyAlignment="1">
      <alignment horizontal="center" vertical="center" wrapText="1"/>
    </xf>
    <xf numFmtId="164" fontId="7" fillId="7" borderId="35" xfId="2" applyFont="1" applyFill="1" applyBorder="1" applyAlignment="1">
      <alignment horizontal="center" vertical="center" wrapText="1"/>
    </xf>
    <xf numFmtId="164" fontId="13" fillId="5" borderId="17" xfId="2" applyFont="1" applyFill="1" applyBorder="1" applyAlignment="1">
      <alignment horizontal="center" vertical="center" wrapText="1"/>
    </xf>
    <xf numFmtId="164" fontId="13" fillId="5" borderId="19" xfId="2" applyFont="1" applyFill="1" applyBorder="1" applyAlignment="1">
      <alignment horizontal="center" vertical="center" wrapText="1"/>
    </xf>
    <xf numFmtId="164" fontId="8" fillId="5" borderId="19" xfId="2" applyFont="1" applyFill="1" applyBorder="1" applyAlignment="1">
      <alignment horizontal="center" vertical="center" wrapText="1"/>
    </xf>
    <xf numFmtId="164" fontId="7" fillId="6" borderId="19" xfId="2" applyFont="1" applyFill="1" applyBorder="1" applyAlignment="1">
      <alignment vertical="center"/>
    </xf>
    <xf numFmtId="164" fontId="12" fillId="5" borderId="2" xfId="2" applyFont="1" applyFill="1" applyBorder="1" applyAlignment="1">
      <alignment vertical="center"/>
    </xf>
    <xf numFmtId="164" fontId="7" fillId="5" borderId="19" xfId="2" applyFont="1" applyFill="1" applyBorder="1" applyAlignment="1">
      <alignment horizontal="right" vertical="center"/>
    </xf>
    <xf numFmtId="164" fontId="8" fillId="2" borderId="23" xfId="2" applyFont="1" applyFill="1" applyBorder="1"/>
    <xf numFmtId="164" fontId="8" fillId="2" borderId="19" xfId="2" applyFont="1" applyFill="1" applyBorder="1" applyAlignment="1">
      <alignment horizontal="right" vertical="center"/>
    </xf>
    <xf numFmtId="164" fontId="18" fillId="0" borderId="0" xfId="2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31" fillId="2" borderId="5" xfId="0" applyFont="1" applyFill="1" applyBorder="1" applyAlignment="1">
      <alignment horizontal="left" vertical="center"/>
    </xf>
    <xf numFmtId="0" fontId="1" fillId="2" borderId="5" xfId="4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5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/>
    </xf>
    <xf numFmtId="164" fontId="10" fillId="5" borderId="17" xfId="2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164" fontId="7" fillId="7" borderId="43" xfId="2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textRotation="90" wrapText="1"/>
    </xf>
    <xf numFmtId="164" fontId="7" fillId="7" borderId="44" xfId="2" applyFont="1" applyFill="1" applyBorder="1" applyAlignment="1">
      <alignment horizontal="center" vertical="center" wrapText="1"/>
    </xf>
    <xf numFmtId="164" fontId="7" fillId="10" borderId="32" xfId="2" applyFont="1" applyFill="1" applyBorder="1" applyAlignment="1">
      <alignment horizontal="right" vertical="center"/>
    </xf>
    <xf numFmtId="164" fontId="7" fillId="9" borderId="31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6" fillId="2" borderId="27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5" fillId="2" borderId="3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36" fillId="2" borderId="22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wrapText="1"/>
    </xf>
    <xf numFmtId="0" fontId="7" fillId="14" borderId="47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 wrapText="1"/>
    </xf>
    <xf numFmtId="0" fontId="7" fillId="12" borderId="52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textRotation="90" wrapText="1"/>
    </xf>
    <xf numFmtId="164" fontId="5" fillId="2" borderId="36" xfId="2" applyFont="1" applyFill="1" applyBorder="1" applyAlignment="1">
      <alignment vertical="center" wrapText="1"/>
    </xf>
    <xf numFmtId="164" fontId="7" fillId="12" borderId="11" xfId="2" applyFont="1" applyFill="1" applyBorder="1" applyAlignment="1">
      <alignment horizontal="center" vertical="center" wrapText="1"/>
    </xf>
    <xf numFmtId="164" fontId="7" fillId="12" borderId="41" xfId="2" applyFont="1" applyFill="1" applyBorder="1" applyAlignment="1">
      <alignment horizontal="center" vertical="center" wrapText="1"/>
    </xf>
    <xf numFmtId="164" fontId="8" fillId="0" borderId="0" xfId="2" applyFont="1" applyAlignment="1">
      <alignment wrapText="1"/>
    </xf>
    <xf numFmtId="164" fontId="4" fillId="0" borderId="0" xfId="2" applyFont="1"/>
    <xf numFmtId="164" fontId="5" fillId="2" borderId="37" xfId="2" applyFont="1" applyFill="1" applyBorder="1" applyAlignment="1">
      <alignment vertical="center" wrapText="1"/>
    </xf>
    <xf numFmtId="164" fontId="7" fillId="12" borderId="19" xfId="2" applyFont="1" applyFill="1" applyBorder="1" applyAlignment="1">
      <alignment horizontal="center" vertical="center" wrapText="1"/>
    </xf>
    <xf numFmtId="164" fontId="7" fillId="12" borderId="34" xfId="2" applyFont="1" applyFill="1" applyBorder="1" applyAlignment="1">
      <alignment horizontal="center" vertical="center" wrapText="1"/>
    </xf>
    <xf numFmtId="164" fontId="7" fillId="12" borderId="35" xfId="2" applyFont="1" applyFill="1" applyBorder="1" applyAlignment="1">
      <alignment horizontal="center" vertical="center" wrapText="1"/>
    </xf>
    <xf numFmtId="164" fontId="36" fillId="2" borderId="17" xfId="2" applyFont="1" applyFill="1" applyBorder="1" applyAlignment="1">
      <alignment vertical="center"/>
    </xf>
    <xf numFmtId="164" fontId="36" fillId="2" borderId="19" xfId="2" applyFont="1" applyFill="1" applyBorder="1" applyAlignment="1">
      <alignment vertical="center"/>
    </xf>
    <xf numFmtId="164" fontId="1" fillId="2" borderId="23" xfId="2" applyFont="1" applyFill="1" applyBorder="1"/>
    <xf numFmtId="164" fontId="9" fillId="10" borderId="32" xfId="2" applyFont="1" applyFill="1" applyBorder="1" applyAlignment="1">
      <alignment horizontal="right" vertical="center"/>
    </xf>
    <xf numFmtId="0" fontId="1" fillId="2" borderId="5" xfId="5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64" fontId="1" fillId="2" borderId="5" xfId="2" applyFont="1" applyFill="1" applyBorder="1" applyAlignment="1">
      <alignment horizontal="center"/>
    </xf>
    <xf numFmtId="164" fontId="1" fillId="2" borderId="5" xfId="2" applyFont="1" applyFill="1" applyBorder="1" applyAlignment="1">
      <alignment horizontal="center" vertical="center"/>
    </xf>
    <xf numFmtId="164" fontId="7" fillId="2" borderId="5" xfId="2" applyFont="1" applyFill="1" applyBorder="1" applyAlignment="1">
      <alignment horizontal="right" vertical="center"/>
    </xf>
    <xf numFmtId="167" fontId="7" fillId="2" borderId="5" xfId="1" applyNumberFormat="1" applyFont="1" applyFill="1" applyBorder="1" applyAlignment="1">
      <alignment horizontal="center" vertical="center"/>
    </xf>
    <xf numFmtId="164" fontId="7" fillId="2" borderId="17" xfId="2" applyFont="1" applyFill="1" applyBorder="1" applyAlignment="1">
      <alignment horizontal="right" vertical="center"/>
    </xf>
    <xf numFmtId="0" fontId="7" fillId="14" borderId="42" xfId="0" applyFont="1" applyFill="1" applyBorder="1" applyAlignment="1">
      <alignment horizontal="center" vertical="center"/>
    </xf>
    <xf numFmtId="0" fontId="7" fillId="12" borderId="43" xfId="0" applyFont="1" applyFill="1" applyBorder="1" applyAlignment="1">
      <alignment horizontal="center" vertical="center"/>
    </xf>
    <xf numFmtId="0" fontId="7" fillId="12" borderId="53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 wrapText="1"/>
    </xf>
    <xf numFmtId="0" fontId="7" fillId="12" borderId="53" xfId="0" applyFont="1" applyFill="1" applyBorder="1" applyAlignment="1">
      <alignment vertical="center" wrapText="1"/>
    </xf>
    <xf numFmtId="164" fontId="7" fillId="12" borderId="43" xfId="2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textRotation="90" wrapText="1"/>
    </xf>
    <xf numFmtId="164" fontId="7" fillId="12" borderId="44" xfId="2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3"/>
    <cellStyle name="Normal 2 2 2" xfId="4"/>
    <cellStyle name="Normal_Plan3" xfId="5"/>
    <cellStyle name="Vírgula" xfId="1" builtinId="3"/>
    <cellStyle name="Vírgula 2" xfId="6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45627</xdr:rowOff>
    </xdr:from>
    <xdr:to>
      <xdr:col>1</xdr:col>
      <xdr:colOff>1452562</xdr:colOff>
      <xdr:row>0</xdr:row>
      <xdr:rowOff>885919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5627"/>
          <a:ext cx="1881187" cy="840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81303</xdr:colOff>
      <xdr:row>0</xdr:row>
      <xdr:rowOff>71438</xdr:rowOff>
    </xdr:from>
    <xdr:to>
      <xdr:col>1</xdr:col>
      <xdr:colOff>1718370</xdr:colOff>
      <xdr:row>0</xdr:row>
      <xdr:rowOff>857250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03" y="71438"/>
          <a:ext cx="2137130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71438</xdr:rowOff>
    </xdr:from>
    <xdr:to>
      <xdr:col>1</xdr:col>
      <xdr:colOff>1902672</xdr:colOff>
      <xdr:row>0</xdr:row>
      <xdr:rowOff>797720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71438"/>
          <a:ext cx="2283672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="80" zoomScaleNormal="80" zoomScaleSheetLayoutView="57" workbookViewId="0">
      <selection activeCell="B68" sqref="B68"/>
    </sheetView>
  </sheetViews>
  <sheetFormatPr defaultRowHeight="15" x14ac:dyDescent="0.25"/>
  <cols>
    <col min="1" max="1" width="7.85546875" customWidth="1"/>
    <col min="2" max="2" width="62.7109375" style="120" bestFit="1" customWidth="1"/>
    <col min="3" max="3" width="32.42578125" style="120" bestFit="1" customWidth="1"/>
    <col min="4" max="4" width="20.140625" style="120" bestFit="1" customWidth="1"/>
    <col min="5" max="5" width="8.28515625" customWidth="1"/>
    <col min="6" max="6" width="13.5703125" bestFit="1" customWidth="1"/>
    <col min="7" max="7" width="16.5703125" bestFit="1" customWidth="1"/>
    <col min="8" max="8" width="21.28515625" style="178" bestFit="1" customWidth="1"/>
    <col min="9" max="9" width="22" style="178" bestFit="1" customWidth="1"/>
    <col min="10" max="10" width="21.140625" style="178" customWidth="1"/>
    <col min="11" max="11" width="20.140625" style="178" bestFit="1" customWidth="1"/>
    <col min="12" max="12" width="10.7109375" bestFit="1" customWidth="1"/>
    <col min="13" max="13" width="16.28515625" style="178" bestFit="1" customWidth="1"/>
    <col min="14" max="14" width="17.140625" style="178" bestFit="1" customWidth="1"/>
    <col min="15" max="15" width="19.42578125" style="178" customWidth="1"/>
    <col min="16" max="19" width="9.140625" style="102"/>
  </cols>
  <sheetData>
    <row r="1" spans="1:19" ht="78" customHeight="1" thickBot="1" x14ac:dyDescent="0.3">
      <c r="A1" s="121" t="s">
        <v>2</v>
      </c>
      <c r="B1" s="130"/>
      <c r="C1" s="130"/>
      <c r="D1" s="130"/>
      <c r="E1" s="131"/>
      <c r="F1" s="131"/>
      <c r="G1" s="131"/>
      <c r="H1" s="158"/>
      <c r="I1" s="158"/>
      <c r="J1" s="158"/>
      <c r="K1" s="158"/>
      <c r="L1" s="131"/>
      <c r="M1" s="158"/>
      <c r="N1" s="158"/>
      <c r="O1" s="180"/>
    </row>
    <row r="2" spans="1:19" ht="15.75" x14ac:dyDescent="0.25">
      <c r="A2" s="136" t="s">
        <v>74</v>
      </c>
      <c r="B2" s="137"/>
      <c r="C2" s="138"/>
      <c r="D2" s="155" t="s">
        <v>72</v>
      </c>
      <c r="E2" s="155"/>
      <c r="F2" s="156" t="s">
        <v>4</v>
      </c>
      <c r="G2" s="156" t="s">
        <v>5</v>
      </c>
      <c r="H2" s="159" t="s">
        <v>35</v>
      </c>
      <c r="I2" s="159" t="s">
        <v>7</v>
      </c>
      <c r="J2" s="155" t="s">
        <v>8</v>
      </c>
      <c r="K2" s="155"/>
      <c r="L2" s="155"/>
      <c r="M2" s="155"/>
      <c r="N2" s="155"/>
      <c r="O2" s="157"/>
    </row>
    <row r="3" spans="1:19" ht="34.5" customHeight="1" x14ac:dyDescent="0.25">
      <c r="A3" s="139" t="s">
        <v>70</v>
      </c>
      <c r="B3" s="140"/>
      <c r="C3" s="141"/>
      <c r="D3" s="142" t="s">
        <v>154</v>
      </c>
      <c r="E3" s="143"/>
      <c r="F3" s="144" t="s">
        <v>151</v>
      </c>
      <c r="G3" s="144" t="s">
        <v>150</v>
      </c>
      <c r="H3" s="160">
        <v>21</v>
      </c>
      <c r="I3" s="161">
        <v>4.8</v>
      </c>
      <c r="J3" s="145" t="s">
        <v>9</v>
      </c>
      <c r="K3" s="145"/>
      <c r="L3" s="145"/>
      <c r="M3" s="145"/>
      <c r="N3" s="145"/>
      <c r="O3" s="146"/>
    </row>
    <row r="4" spans="1:19" ht="15.75" x14ac:dyDescent="0.25">
      <c r="A4" s="147" t="s">
        <v>10</v>
      </c>
      <c r="B4" s="149" t="s">
        <v>11</v>
      </c>
      <c r="C4" s="149" t="s">
        <v>12</v>
      </c>
      <c r="D4" s="149" t="s">
        <v>13</v>
      </c>
      <c r="E4" s="148" t="s">
        <v>14</v>
      </c>
      <c r="F4" s="148" t="s">
        <v>69</v>
      </c>
      <c r="G4" s="148" t="s">
        <v>16</v>
      </c>
      <c r="H4" s="162" t="s">
        <v>36</v>
      </c>
      <c r="I4" s="163" t="s">
        <v>17</v>
      </c>
      <c r="J4" s="164" t="s">
        <v>18</v>
      </c>
      <c r="K4" s="164" t="s">
        <v>19</v>
      </c>
      <c r="L4" s="150" t="s">
        <v>20</v>
      </c>
      <c r="M4" s="150"/>
      <c r="N4" s="150"/>
      <c r="O4" s="181" t="s">
        <v>21</v>
      </c>
    </row>
    <row r="5" spans="1:19" ht="55.5" customHeight="1" thickBot="1" x14ac:dyDescent="0.3">
      <c r="A5" s="151"/>
      <c r="B5" s="153"/>
      <c r="C5" s="153"/>
      <c r="D5" s="153"/>
      <c r="E5" s="152"/>
      <c r="F5" s="152"/>
      <c r="G5" s="152"/>
      <c r="H5" s="165"/>
      <c r="I5" s="166"/>
      <c r="J5" s="167"/>
      <c r="K5" s="167"/>
      <c r="L5" s="154" t="s">
        <v>22</v>
      </c>
      <c r="M5" s="182" t="s">
        <v>23</v>
      </c>
      <c r="N5" s="182" t="s">
        <v>24</v>
      </c>
      <c r="O5" s="183"/>
    </row>
    <row r="6" spans="1:19" ht="15.75" x14ac:dyDescent="0.25">
      <c r="A6" s="132">
        <v>1</v>
      </c>
      <c r="B6" s="133" t="s">
        <v>88</v>
      </c>
      <c r="C6" s="133" t="s">
        <v>53</v>
      </c>
      <c r="D6" s="133" t="s">
        <v>38</v>
      </c>
      <c r="E6" s="134">
        <v>1</v>
      </c>
      <c r="F6" s="135">
        <v>45145</v>
      </c>
      <c r="G6" s="135">
        <v>45328</v>
      </c>
      <c r="H6" s="168">
        <v>630</v>
      </c>
      <c r="I6" s="169">
        <v>100.8</v>
      </c>
      <c r="J6" s="170"/>
      <c r="K6" s="169">
        <f>H6+I6+J6</f>
        <v>730.8</v>
      </c>
      <c r="L6" s="179">
        <v>2</v>
      </c>
      <c r="M6" s="169">
        <v>42</v>
      </c>
      <c r="N6" s="169">
        <v>19.2</v>
      </c>
      <c r="O6" s="184">
        <f>SUM(K6-M6-N6)</f>
        <v>669.59999999999991</v>
      </c>
    </row>
    <row r="7" spans="1:19" ht="15.75" x14ac:dyDescent="0.25">
      <c r="A7" s="57">
        <v>2</v>
      </c>
      <c r="B7" s="112" t="s">
        <v>125</v>
      </c>
      <c r="C7" s="111" t="s">
        <v>126</v>
      </c>
      <c r="D7" s="112" t="s">
        <v>127</v>
      </c>
      <c r="E7" s="58">
        <v>1</v>
      </c>
      <c r="F7" s="62">
        <v>45231</v>
      </c>
      <c r="G7" s="62">
        <v>45412</v>
      </c>
      <c r="H7" s="45">
        <v>630</v>
      </c>
      <c r="I7" s="171">
        <v>100.8</v>
      </c>
      <c r="J7" s="172"/>
      <c r="K7" s="171">
        <f t="shared" ref="K7:K68" si="0">H7+I7+J7</f>
        <v>730.8</v>
      </c>
      <c r="L7" s="59"/>
      <c r="M7" s="171"/>
      <c r="N7" s="171">
        <v>4.8</v>
      </c>
      <c r="O7" s="185">
        <f t="shared" ref="O7:O68" si="1">SUM(K7-M7-N7)</f>
        <v>726</v>
      </c>
    </row>
    <row r="8" spans="1:19" s="25" customFormat="1" ht="15.75" x14ac:dyDescent="0.25">
      <c r="A8" s="57">
        <v>3</v>
      </c>
      <c r="B8" s="109" t="s">
        <v>105</v>
      </c>
      <c r="C8" s="109" t="s">
        <v>102</v>
      </c>
      <c r="D8" s="109" t="s">
        <v>44</v>
      </c>
      <c r="E8" s="58">
        <v>1</v>
      </c>
      <c r="F8" s="35">
        <v>45170</v>
      </c>
      <c r="G8" s="35">
        <v>45351</v>
      </c>
      <c r="H8" s="45">
        <v>630</v>
      </c>
      <c r="I8" s="171">
        <v>100.8</v>
      </c>
      <c r="J8" s="34"/>
      <c r="K8" s="171">
        <f t="shared" si="0"/>
        <v>730.8</v>
      </c>
      <c r="L8" s="36"/>
      <c r="M8" s="34"/>
      <c r="N8" s="34"/>
      <c r="O8" s="185">
        <f t="shared" si="1"/>
        <v>730.8</v>
      </c>
      <c r="P8" s="103"/>
      <c r="Q8" s="103"/>
      <c r="R8" s="103"/>
      <c r="S8" s="103"/>
    </row>
    <row r="9" spans="1:19" s="25" customFormat="1" ht="15.75" x14ac:dyDescent="0.25">
      <c r="A9" s="57">
        <v>4</v>
      </c>
      <c r="B9" s="109" t="s">
        <v>107</v>
      </c>
      <c r="C9" s="109" t="s">
        <v>106</v>
      </c>
      <c r="D9" s="109" t="s">
        <v>38</v>
      </c>
      <c r="E9" s="58">
        <v>1</v>
      </c>
      <c r="F9" s="35">
        <v>45170</v>
      </c>
      <c r="G9" s="35">
        <v>45351</v>
      </c>
      <c r="H9" s="45">
        <v>630</v>
      </c>
      <c r="I9" s="171">
        <v>100.8</v>
      </c>
      <c r="J9" s="34"/>
      <c r="K9" s="171">
        <f t="shared" si="0"/>
        <v>730.8</v>
      </c>
      <c r="L9" s="36"/>
      <c r="M9" s="34"/>
      <c r="N9" s="34"/>
      <c r="O9" s="185">
        <f t="shared" si="1"/>
        <v>730.8</v>
      </c>
      <c r="P9" s="103"/>
      <c r="Q9" s="103"/>
      <c r="R9" s="103"/>
      <c r="S9" s="103"/>
    </row>
    <row r="10" spans="1:19" s="25" customFormat="1" ht="15.75" x14ac:dyDescent="0.25">
      <c r="A10" s="57">
        <v>5</v>
      </c>
      <c r="B10" s="109" t="s">
        <v>89</v>
      </c>
      <c r="C10" s="109" t="s">
        <v>53</v>
      </c>
      <c r="D10" s="109" t="s">
        <v>56</v>
      </c>
      <c r="E10" s="58">
        <v>1</v>
      </c>
      <c r="F10" s="35">
        <v>45141</v>
      </c>
      <c r="G10" s="35">
        <v>45324</v>
      </c>
      <c r="H10" s="45">
        <v>630</v>
      </c>
      <c r="I10" s="171">
        <v>100.8</v>
      </c>
      <c r="J10" s="34"/>
      <c r="K10" s="171">
        <f t="shared" si="0"/>
        <v>730.8</v>
      </c>
      <c r="L10" s="36"/>
      <c r="M10" s="34"/>
      <c r="N10" s="34"/>
      <c r="O10" s="185">
        <f t="shared" si="1"/>
        <v>730.8</v>
      </c>
      <c r="P10" s="103"/>
      <c r="Q10" s="103"/>
      <c r="R10" s="103"/>
      <c r="S10" s="103"/>
    </row>
    <row r="11" spans="1:19" s="25" customFormat="1" ht="15.75" x14ac:dyDescent="0.25">
      <c r="A11" s="57">
        <v>6</v>
      </c>
      <c r="B11" s="109" t="s">
        <v>128</v>
      </c>
      <c r="C11" s="109" t="s">
        <v>53</v>
      </c>
      <c r="D11" s="109" t="s">
        <v>41</v>
      </c>
      <c r="E11" s="58">
        <v>1</v>
      </c>
      <c r="F11" s="35">
        <v>45231</v>
      </c>
      <c r="G11" s="35">
        <v>45412</v>
      </c>
      <c r="H11" s="45">
        <v>630</v>
      </c>
      <c r="I11" s="171">
        <v>100.8</v>
      </c>
      <c r="J11" s="34"/>
      <c r="K11" s="171">
        <f t="shared" si="0"/>
        <v>730.8</v>
      </c>
      <c r="L11" s="36"/>
      <c r="M11" s="34"/>
      <c r="N11" s="34"/>
      <c r="O11" s="185">
        <f t="shared" si="1"/>
        <v>730.8</v>
      </c>
      <c r="P11" s="103"/>
      <c r="Q11" s="103"/>
      <c r="R11" s="103"/>
      <c r="S11" s="103"/>
    </row>
    <row r="12" spans="1:19" s="25" customFormat="1" ht="15.75" x14ac:dyDescent="0.25">
      <c r="A12" s="57">
        <v>7</v>
      </c>
      <c r="B12" s="109" t="s">
        <v>129</v>
      </c>
      <c r="C12" s="109" t="s">
        <v>96</v>
      </c>
      <c r="D12" s="109" t="s">
        <v>41</v>
      </c>
      <c r="E12" s="58">
        <v>1</v>
      </c>
      <c r="F12" s="35">
        <v>45243</v>
      </c>
      <c r="G12" s="35">
        <v>45424</v>
      </c>
      <c r="H12" s="45">
        <v>630</v>
      </c>
      <c r="I12" s="171">
        <v>100.8</v>
      </c>
      <c r="J12" s="34"/>
      <c r="K12" s="171">
        <f t="shared" si="0"/>
        <v>730.8</v>
      </c>
      <c r="L12" s="36"/>
      <c r="M12" s="34"/>
      <c r="N12" s="34"/>
      <c r="O12" s="185">
        <f t="shared" si="1"/>
        <v>730.8</v>
      </c>
      <c r="P12" s="103"/>
      <c r="Q12" s="103"/>
      <c r="R12" s="103"/>
      <c r="S12" s="103"/>
    </row>
    <row r="13" spans="1:19" s="25" customFormat="1" ht="15.75" x14ac:dyDescent="0.25">
      <c r="A13" s="57">
        <v>8</v>
      </c>
      <c r="B13" s="109" t="s">
        <v>130</v>
      </c>
      <c r="C13" s="109" t="s">
        <v>37</v>
      </c>
      <c r="D13" s="109" t="s">
        <v>41</v>
      </c>
      <c r="E13" s="58">
        <v>1</v>
      </c>
      <c r="F13" s="35">
        <v>45236</v>
      </c>
      <c r="G13" s="35">
        <v>45417</v>
      </c>
      <c r="H13" s="45">
        <v>630</v>
      </c>
      <c r="I13" s="171">
        <v>100.8</v>
      </c>
      <c r="J13" s="34"/>
      <c r="K13" s="171">
        <f t="shared" si="0"/>
        <v>730.8</v>
      </c>
      <c r="L13" s="36"/>
      <c r="M13" s="34"/>
      <c r="N13" s="34"/>
      <c r="O13" s="185">
        <f t="shared" si="1"/>
        <v>730.8</v>
      </c>
      <c r="P13" s="103"/>
      <c r="Q13" s="103"/>
      <c r="R13" s="103"/>
      <c r="S13" s="103"/>
    </row>
    <row r="14" spans="1:19" s="25" customFormat="1" ht="15.75" x14ac:dyDescent="0.25">
      <c r="A14" s="57">
        <v>9</v>
      </c>
      <c r="B14" s="109" t="s">
        <v>131</v>
      </c>
      <c r="C14" s="109" t="s">
        <v>53</v>
      </c>
      <c r="D14" s="109" t="s">
        <v>41</v>
      </c>
      <c r="E14" s="58">
        <v>1</v>
      </c>
      <c r="F14" s="35">
        <v>45236</v>
      </c>
      <c r="G14" s="35">
        <v>45417</v>
      </c>
      <c r="H14" s="45">
        <v>630</v>
      </c>
      <c r="I14" s="171">
        <v>100.8</v>
      </c>
      <c r="J14" s="34"/>
      <c r="K14" s="171">
        <f t="shared" si="0"/>
        <v>730.8</v>
      </c>
      <c r="L14" s="36"/>
      <c r="M14" s="34"/>
      <c r="N14" s="34"/>
      <c r="O14" s="185">
        <f t="shared" si="1"/>
        <v>730.8</v>
      </c>
      <c r="P14" s="103"/>
      <c r="Q14" s="103"/>
      <c r="R14" s="103"/>
      <c r="S14" s="103"/>
    </row>
    <row r="15" spans="1:19" s="25" customFormat="1" ht="15.75" x14ac:dyDescent="0.25">
      <c r="A15" s="57">
        <v>10</v>
      </c>
      <c r="B15" s="109" t="s">
        <v>90</v>
      </c>
      <c r="C15" s="109" t="s">
        <v>37</v>
      </c>
      <c r="D15" s="109" t="s">
        <v>38</v>
      </c>
      <c r="E15" s="58">
        <v>3</v>
      </c>
      <c r="F15" s="35">
        <v>45139</v>
      </c>
      <c r="G15" s="35">
        <v>45688</v>
      </c>
      <c r="H15" s="45">
        <v>315</v>
      </c>
      <c r="I15" s="171">
        <v>100.8</v>
      </c>
      <c r="J15" s="34">
        <v>315</v>
      </c>
      <c r="K15" s="171">
        <f t="shared" si="0"/>
        <v>730.8</v>
      </c>
      <c r="L15" s="36"/>
      <c r="M15" s="34"/>
      <c r="N15" s="34">
        <v>52.8</v>
      </c>
      <c r="O15" s="185">
        <f t="shared" si="1"/>
        <v>678</v>
      </c>
      <c r="P15" s="103"/>
      <c r="Q15" s="103"/>
      <c r="R15" s="103"/>
      <c r="S15" s="103"/>
    </row>
    <row r="16" spans="1:19" s="25" customFormat="1" ht="15.75" x14ac:dyDescent="0.25">
      <c r="A16" s="57">
        <v>11</v>
      </c>
      <c r="B16" s="109" t="s">
        <v>144</v>
      </c>
      <c r="C16" s="109" t="s">
        <v>37</v>
      </c>
      <c r="D16" s="109" t="s">
        <v>41</v>
      </c>
      <c r="E16" s="58">
        <v>1</v>
      </c>
      <c r="F16" s="35">
        <v>45261</v>
      </c>
      <c r="G16" s="35"/>
      <c r="H16" s="45">
        <v>630</v>
      </c>
      <c r="I16" s="171">
        <v>100.8</v>
      </c>
      <c r="J16" s="34"/>
      <c r="K16" s="171">
        <f t="shared" si="0"/>
        <v>730.8</v>
      </c>
      <c r="L16" s="36"/>
      <c r="M16" s="34"/>
      <c r="N16" s="34"/>
      <c r="O16" s="185">
        <f t="shared" si="1"/>
        <v>730.8</v>
      </c>
      <c r="P16" s="103"/>
      <c r="Q16" s="103"/>
      <c r="R16" s="103"/>
      <c r="S16" s="103"/>
    </row>
    <row r="17" spans="1:19" s="25" customFormat="1" ht="15.75" x14ac:dyDescent="0.25">
      <c r="A17" s="57">
        <v>12</v>
      </c>
      <c r="B17" s="109" t="s">
        <v>143</v>
      </c>
      <c r="C17" s="109" t="s">
        <v>140</v>
      </c>
      <c r="D17" s="109" t="s">
        <v>38</v>
      </c>
      <c r="E17" s="58">
        <v>1</v>
      </c>
      <c r="F17" s="35">
        <v>45261</v>
      </c>
      <c r="G17" s="35"/>
      <c r="H17" s="45">
        <v>630</v>
      </c>
      <c r="I17" s="171">
        <v>100.8</v>
      </c>
      <c r="J17" s="34"/>
      <c r="K17" s="171">
        <f t="shared" si="0"/>
        <v>730.8</v>
      </c>
      <c r="L17" s="36"/>
      <c r="M17" s="34"/>
      <c r="N17" s="34"/>
      <c r="O17" s="185">
        <f t="shared" si="1"/>
        <v>730.8</v>
      </c>
      <c r="P17" s="103"/>
      <c r="Q17" s="103"/>
      <c r="R17" s="103"/>
      <c r="S17" s="103"/>
    </row>
    <row r="18" spans="1:19" s="25" customFormat="1" ht="15.75" x14ac:dyDescent="0.25">
      <c r="A18" s="57">
        <v>13</v>
      </c>
      <c r="B18" s="109" t="s">
        <v>91</v>
      </c>
      <c r="C18" s="109" t="s">
        <v>53</v>
      </c>
      <c r="D18" s="109" t="s">
        <v>56</v>
      </c>
      <c r="E18" s="58">
        <v>1</v>
      </c>
      <c r="F18" s="35">
        <v>45141</v>
      </c>
      <c r="G18" s="35">
        <v>45324</v>
      </c>
      <c r="H18" s="45">
        <v>630</v>
      </c>
      <c r="I18" s="171">
        <v>100.8</v>
      </c>
      <c r="J18" s="34"/>
      <c r="K18" s="171">
        <f t="shared" si="0"/>
        <v>730.8</v>
      </c>
      <c r="L18" s="39"/>
      <c r="M18" s="34"/>
      <c r="N18" s="34"/>
      <c r="O18" s="185">
        <f t="shared" si="1"/>
        <v>730.8</v>
      </c>
      <c r="P18" s="103"/>
      <c r="Q18" s="103"/>
      <c r="R18" s="103"/>
      <c r="S18" s="103"/>
    </row>
    <row r="19" spans="1:19" s="25" customFormat="1" ht="15.75" x14ac:dyDescent="0.25">
      <c r="A19" s="57">
        <v>14</v>
      </c>
      <c r="B19" s="109" t="s">
        <v>92</v>
      </c>
      <c r="C19" s="109" t="s">
        <v>0</v>
      </c>
      <c r="D19" s="109" t="s">
        <v>38</v>
      </c>
      <c r="E19" s="58">
        <v>1</v>
      </c>
      <c r="F19" s="35">
        <v>45145</v>
      </c>
      <c r="G19" s="35">
        <v>45328</v>
      </c>
      <c r="H19" s="45">
        <v>630</v>
      </c>
      <c r="I19" s="171">
        <v>100.8</v>
      </c>
      <c r="J19" s="34"/>
      <c r="K19" s="171">
        <f t="shared" si="0"/>
        <v>730.8</v>
      </c>
      <c r="L19" s="36"/>
      <c r="M19" s="34"/>
      <c r="N19" s="34"/>
      <c r="O19" s="185">
        <f t="shared" si="1"/>
        <v>730.8</v>
      </c>
      <c r="P19" s="103"/>
      <c r="Q19" s="103"/>
      <c r="R19" s="103"/>
      <c r="S19" s="103"/>
    </row>
    <row r="20" spans="1:19" s="25" customFormat="1" ht="15.75" x14ac:dyDescent="0.25">
      <c r="A20" s="57">
        <v>15</v>
      </c>
      <c r="B20" s="113" t="s">
        <v>119</v>
      </c>
      <c r="C20" s="113" t="s">
        <v>77</v>
      </c>
      <c r="D20" s="113" t="s">
        <v>43</v>
      </c>
      <c r="E20" s="58">
        <v>1</v>
      </c>
      <c r="F20" s="37">
        <v>45201</v>
      </c>
      <c r="G20" s="37">
        <v>45383</v>
      </c>
      <c r="H20" s="45">
        <v>630</v>
      </c>
      <c r="I20" s="171">
        <v>100.8</v>
      </c>
      <c r="J20" s="173"/>
      <c r="K20" s="171">
        <f t="shared" si="0"/>
        <v>730.8</v>
      </c>
      <c r="L20" s="38"/>
      <c r="M20" s="173"/>
      <c r="N20" s="173"/>
      <c r="O20" s="185">
        <f t="shared" si="1"/>
        <v>730.8</v>
      </c>
      <c r="P20" s="103"/>
      <c r="Q20" s="103"/>
      <c r="R20" s="103"/>
      <c r="S20" s="103"/>
    </row>
    <row r="21" spans="1:19" s="25" customFormat="1" ht="15.75" x14ac:dyDescent="0.25">
      <c r="A21" s="57">
        <v>16</v>
      </c>
      <c r="B21" s="109" t="s">
        <v>108</v>
      </c>
      <c r="C21" s="109" t="s">
        <v>96</v>
      </c>
      <c r="D21" s="109" t="s">
        <v>41</v>
      </c>
      <c r="E21" s="58">
        <v>1</v>
      </c>
      <c r="F21" s="35">
        <v>45170</v>
      </c>
      <c r="G21" s="35">
        <v>45351</v>
      </c>
      <c r="H21" s="45">
        <v>630</v>
      </c>
      <c r="I21" s="171">
        <v>100.8</v>
      </c>
      <c r="J21" s="34"/>
      <c r="K21" s="171">
        <f t="shared" si="0"/>
        <v>730.8</v>
      </c>
      <c r="L21" s="36"/>
      <c r="M21" s="34"/>
      <c r="N21" s="34"/>
      <c r="O21" s="185">
        <f t="shared" si="1"/>
        <v>730.8</v>
      </c>
      <c r="P21" s="103"/>
      <c r="Q21" s="103"/>
      <c r="R21" s="103"/>
      <c r="S21" s="103"/>
    </row>
    <row r="22" spans="1:19" s="25" customFormat="1" ht="15.75" x14ac:dyDescent="0.25">
      <c r="A22" s="57">
        <v>17</v>
      </c>
      <c r="B22" s="109" t="s">
        <v>132</v>
      </c>
      <c r="C22" s="109" t="s">
        <v>37</v>
      </c>
      <c r="D22" s="109" t="s">
        <v>41</v>
      </c>
      <c r="E22" s="58">
        <v>1</v>
      </c>
      <c r="F22" s="35">
        <v>45231</v>
      </c>
      <c r="G22" s="35">
        <v>45412</v>
      </c>
      <c r="H22" s="45">
        <v>630</v>
      </c>
      <c r="I22" s="171">
        <v>100.8</v>
      </c>
      <c r="J22" s="34"/>
      <c r="K22" s="171">
        <f t="shared" si="0"/>
        <v>730.8</v>
      </c>
      <c r="L22" s="36"/>
      <c r="M22" s="34"/>
      <c r="N22" s="34"/>
      <c r="O22" s="185">
        <f t="shared" si="1"/>
        <v>730.8</v>
      </c>
      <c r="P22" s="103"/>
      <c r="Q22" s="103"/>
      <c r="R22" s="103"/>
      <c r="S22" s="103"/>
    </row>
    <row r="23" spans="1:19" s="25" customFormat="1" ht="15.75" x14ac:dyDescent="0.25">
      <c r="A23" s="57">
        <v>18</v>
      </c>
      <c r="B23" s="109" t="s">
        <v>109</v>
      </c>
      <c r="C23" s="109" t="s">
        <v>37</v>
      </c>
      <c r="D23" s="109" t="s">
        <v>41</v>
      </c>
      <c r="E23" s="58">
        <v>1</v>
      </c>
      <c r="F23" s="35">
        <v>45173</v>
      </c>
      <c r="G23" s="35">
        <v>45354</v>
      </c>
      <c r="H23" s="45">
        <v>630</v>
      </c>
      <c r="I23" s="171">
        <v>100.8</v>
      </c>
      <c r="J23" s="34"/>
      <c r="K23" s="171">
        <f t="shared" si="0"/>
        <v>730.8</v>
      </c>
      <c r="L23" s="36"/>
      <c r="M23" s="34"/>
      <c r="N23" s="34"/>
      <c r="O23" s="185">
        <f t="shared" si="1"/>
        <v>730.8</v>
      </c>
      <c r="P23" s="103"/>
      <c r="Q23" s="103"/>
      <c r="R23" s="103"/>
      <c r="S23" s="103"/>
    </row>
    <row r="24" spans="1:19" s="25" customFormat="1" ht="15.75" x14ac:dyDescent="0.25">
      <c r="A24" s="57">
        <v>19</v>
      </c>
      <c r="B24" s="113" t="s">
        <v>84</v>
      </c>
      <c r="C24" s="113" t="s">
        <v>37</v>
      </c>
      <c r="D24" s="113" t="s">
        <v>42</v>
      </c>
      <c r="E24" s="58" t="s">
        <v>152</v>
      </c>
      <c r="F24" s="37">
        <v>45112</v>
      </c>
      <c r="G24" s="37">
        <v>45295</v>
      </c>
      <c r="H24" s="45"/>
      <c r="I24" s="171"/>
      <c r="J24" s="173">
        <v>315</v>
      </c>
      <c r="K24" s="171">
        <f t="shared" si="0"/>
        <v>315</v>
      </c>
      <c r="L24" s="38"/>
      <c r="M24" s="173"/>
      <c r="N24" s="173"/>
      <c r="O24" s="185">
        <f t="shared" si="1"/>
        <v>315</v>
      </c>
      <c r="P24" s="104"/>
      <c r="Q24" s="103"/>
      <c r="R24" s="103"/>
      <c r="S24" s="103"/>
    </row>
    <row r="25" spans="1:19" s="25" customFormat="1" ht="15.75" x14ac:dyDescent="0.25">
      <c r="A25" s="57">
        <v>20</v>
      </c>
      <c r="B25" s="113" t="s">
        <v>120</v>
      </c>
      <c r="C25" s="113" t="s">
        <v>53</v>
      </c>
      <c r="D25" s="113" t="s">
        <v>41</v>
      </c>
      <c r="E25" s="58">
        <v>1</v>
      </c>
      <c r="F25" s="37">
        <v>45200</v>
      </c>
      <c r="G25" s="37">
        <v>45016</v>
      </c>
      <c r="H25" s="45">
        <v>630</v>
      </c>
      <c r="I25" s="171">
        <v>100.8</v>
      </c>
      <c r="J25" s="173"/>
      <c r="K25" s="171">
        <f t="shared" si="0"/>
        <v>730.8</v>
      </c>
      <c r="L25" s="38"/>
      <c r="M25" s="173"/>
      <c r="N25" s="173"/>
      <c r="O25" s="185">
        <f t="shared" si="1"/>
        <v>730.8</v>
      </c>
      <c r="P25" s="104"/>
      <c r="Q25" s="103"/>
      <c r="R25" s="103"/>
      <c r="S25" s="103"/>
    </row>
    <row r="26" spans="1:19" s="25" customFormat="1" ht="15.75" x14ac:dyDescent="0.25">
      <c r="A26" s="57">
        <v>21</v>
      </c>
      <c r="B26" s="109" t="s">
        <v>79</v>
      </c>
      <c r="C26" s="109" t="s">
        <v>37</v>
      </c>
      <c r="D26" s="109" t="s">
        <v>42</v>
      </c>
      <c r="E26" s="58">
        <v>1</v>
      </c>
      <c r="F26" s="35">
        <v>45170</v>
      </c>
      <c r="G26" s="35" t="s">
        <v>110</v>
      </c>
      <c r="H26" s="45">
        <v>630</v>
      </c>
      <c r="I26" s="171">
        <v>100.8</v>
      </c>
      <c r="J26" s="34"/>
      <c r="K26" s="171">
        <f t="shared" si="0"/>
        <v>730.8</v>
      </c>
      <c r="L26" s="36"/>
      <c r="M26" s="34"/>
      <c r="N26" s="34"/>
      <c r="O26" s="185">
        <f t="shared" si="1"/>
        <v>730.8</v>
      </c>
      <c r="P26" s="103"/>
      <c r="Q26" s="103"/>
      <c r="R26" s="103"/>
      <c r="S26" s="103"/>
    </row>
    <row r="27" spans="1:19" s="25" customFormat="1" ht="15.75" x14ac:dyDescent="0.25">
      <c r="A27" s="57">
        <v>22</v>
      </c>
      <c r="B27" s="113" t="s">
        <v>76</v>
      </c>
      <c r="C27" s="113" t="s">
        <v>77</v>
      </c>
      <c r="D27" s="113" t="s">
        <v>43</v>
      </c>
      <c r="E27" s="58">
        <v>1</v>
      </c>
      <c r="F27" s="37">
        <v>45048</v>
      </c>
      <c r="G27" s="37">
        <v>45231</v>
      </c>
      <c r="H27" s="45">
        <v>630</v>
      </c>
      <c r="I27" s="171">
        <v>100.8</v>
      </c>
      <c r="J27" s="173"/>
      <c r="K27" s="171">
        <f t="shared" si="0"/>
        <v>730.8</v>
      </c>
      <c r="L27" s="38"/>
      <c r="M27" s="173"/>
      <c r="N27" s="173"/>
      <c r="O27" s="185">
        <f t="shared" si="1"/>
        <v>730.8</v>
      </c>
      <c r="P27" s="103"/>
      <c r="Q27" s="103"/>
      <c r="R27" s="103"/>
      <c r="S27" s="103"/>
    </row>
    <row r="28" spans="1:19" s="25" customFormat="1" ht="15.75" x14ac:dyDescent="0.25">
      <c r="A28" s="57">
        <v>23</v>
      </c>
      <c r="B28" s="113" t="s">
        <v>93</v>
      </c>
      <c r="C28" s="113" t="s">
        <v>94</v>
      </c>
      <c r="D28" s="113" t="s">
        <v>56</v>
      </c>
      <c r="E28" s="58">
        <v>1</v>
      </c>
      <c r="F28" s="37">
        <v>45141</v>
      </c>
      <c r="G28" s="37">
        <v>45324</v>
      </c>
      <c r="H28" s="45">
        <v>630</v>
      </c>
      <c r="I28" s="171">
        <v>100.8</v>
      </c>
      <c r="J28" s="173"/>
      <c r="K28" s="171">
        <f t="shared" si="0"/>
        <v>730.8</v>
      </c>
      <c r="L28" s="38"/>
      <c r="M28" s="173"/>
      <c r="N28" s="173"/>
      <c r="O28" s="185">
        <f t="shared" si="1"/>
        <v>730.8</v>
      </c>
      <c r="P28" s="103"/>
      <c r="Q28" s="103"/>
      <c r="R28" s="103"/>
      <c r="S28" s="103"/>
    </row>
    <row r="29" spans="1:19" s="25" customFormat="1" ht="15.75" x14ac:dyDescent="0.25">
      <c r="A29" s="57">
        <v>24</v>
      </c>
      <c r="B29" s="109" t="s">
        <v>85</v>
      </c>
      <c r="C29" s="109" t="s">
        <v>55</v>
      </c>
      <c r="D29" s="109" t="s">
        <v>42</v>
      </c>
      <c r="E29" s="58">
        <v>3</v>
      </c>
      <c r="F29" s="35">
        <v>45112</v>
      </c>
      <c r="G29" s="33">
        <v>45295</v>
      </c>
      <c r="H29" s="45">
        <v>315</v>
      </c>
      <c r="I29" s="171">
        <v>100.8</v>
      </c>
      <c r="J29" s="34">
        <v>315</v>
      </c>
      <c r="K29" s="171">
        <f t="shared" si="0"/>
        <v>730.8</v>
      </c>
      <c r="L29" s="39">
        <v>1</v>
      </c>
      <c r="M29" s="34">
        <v>21</v>
      </c>
      <c r="N29" s="34">
        <v>57.6</v>
      </c>
      <c r="O29" s="185">
        <f t="shared" si="1"/>
        <v>652.19999999999993</v>
      </c>
      <c r="P29" s="103"/>
      <c r="Q29" s="103"/>
      <c r="R29" s="103"/>
      <c r="S29" s="103"/>
    </row>
    <row r="30" spans="1:19" s="25" customFormat="1" ht="18.75" x14ac:dyDescent="0.3">
      <c r="A30" s="57">
        <v>25</v>
      </c>
      <c r="B30" s="114" t="s">
        <v>95</v>
      </c>
      <c r="C30" s="114" t="s">
        <v>96</v>
      </c>
      <c r="D30" s="114" t="s">
        <v>41</v>
      </c>
      <c r="E30" s="58">
        <v>1</v>
      </c>
      <c r="F30" s="40">
        <v>45145</v>
      </c>
      <c r="G30" s="40">
        <v>45328</v>
      </c>
      <c r="H30" s="45">
        <v>630</v>
      </c>
      <c r="I30" s="171">
        <v>100.8</v>
      </c>
      <c r="J30" s="173"/>
      <c r="K30" s="171">
        <f t="shared" si="0"/>
        <v>730.8</v>
      </c>
      <c r="L30" s="38"/>
      <c r="M30" s="173"/>
      <c r="N30" s="173"/>
      <c r="O30" s="185">
        <f t="shared" si="1"/>
        <v>730.8</v>
      </c>
      <c r="P30" s="105"/>
      <c r="Q30" s="106"/>
      <c r="R30" s="106"/>
      <c r="S30" s="106"/>
    </row>
    <row r="31" spans="1:19" s="25" customFormat="1" ht="18.75" x14ac:dyDescent="0.3">
      <c r="A31" s="57">
        <v>26</v>
      </c>
      <c r="B31" s="114" t="s">
        <v>133</v>
      </c>
      <c r="C31" s="114" t="s">
        <v>77</v>
      </c>
      <c r="D31" s="114" t="s">
        <v>41</v>
      </c>
      <c r="E31" s="58">
        <v>1</v>
      </c>
      <c r="F31" s="40">
        <v>45236</v>
      </c>
      <c r="G31" s="40">
        <v>45417</v>
      </c>
      <c r="H31" s="45">
        <v>630</v>
      </c>
      <c r="I31" s="171">
        <v>100.8</v>
      </c>
      <c r="J31" s="34"/>
      <c r="K31" s="171">
        <f t="shared" si="0"/>
        <v>730.8</v>
      </c>
      <c r="L31" s="36"/>
      <c r="M31" s="34"/>
      <c r="N31" s="34"/>
      <c r="O31" s="185">
        <f t="shared" si="1"/>
        <v>730.8</v>
      </c>
      <c r="P31" s="105"/>
      <c r="Q31" s="106"/>
      <c r="R31" s="106"/>
      <c r="S31" s="106"/>
    </row>
    <row r="32" spans="1:19" s="25" customFormat="1" ht="18.75" x14ac:dyDescent="0.3">
      <c r="A32" s="57">
        <v>27</v>
      </c>
      <c r="B32" s="114" t="s">
        <v>145</v>
      </c>
      <c r="C32" s="114" t="s">
        <v>37</v>
      </c>
      <c r="D32" s="114" t="s">
        <v>40</v>
      </c>
      <c r="E32" s="58">
        <v>1</v>
      </c>
      <c r="F32" s="40">
        <v>45261</v>
      </c>
      <c r="G32" s="40"/>
      <c r="H32" s="45">
        <v>630</v>
      </c>
      <c r="I32" s="171">
        <v>100.8</v>
      </c>
      <c r="J32" s="34"/>
      <c r="K32" s="171">
        <f t="shared" si="0"/>
        <v>730.8</v>
      </c>
      <c r="L32" s="36"/>
      <c r="M32" s="34"/>
      <c r="N32" s="34"/>
      <c r="O32" s="185">
        <f t="shared" si="1"/>
        <v>730.8</v>
      </c>
      <c r="P32" s="105"/>
      <c r="Q32" s="106"/>
      <c r="R32" s="106"/>
      <c r="S32" s="106"/>
    </row>
    <row r="33" spans="1:19" s="25" customFormat="1" ht="18.75" x14ac:dyDescent="0.3">
      <c r="A33" s="57">
        <v>28</v>
      </c>
      <c r="B33" s="110" t="s">
        <v>97</v>
      </c>
      <c r="C33" s="110" t="s">
        <v>37</v>
      </c>
      <c r="D33" s="110" t="s">
        <v>41</v>
      </c>
      <c r="E33" s="58">
        <v>1</v>
      </c>
      <c r="F33" s="33">
        <v>45141</v>
      </c>
      <c r="G33" s="33">
        <v>45324</v>
      </c>
      <c r="H33" s="45">
        <v>630</v>
      </c>
      <c r="I33" s="171">
        <v>100.8</v>
      </c>
      <c r="J33" s="34"/>
      <c r="K33" s="171">
        <f t="shared" si="0"/>
        <v>730.8</v>
      </c>
      <c r="L33" s="36"/>
      <c r="M33" s="34"/>
      <c r="N33" s="34"/>
      <c r="O33" s="185">
        <f t="shared" si="1"/>
        <v>730.8</v>
      </c>
      <c r="P33" s="106"/>
      <c r="Q33" s="106"/>
      <c r="R33" s="106"/>
      <c r="S33" s="106"/>
    </row>
    <row r="34" spans="1:19" s="25" customFormat="1" ht="18.75" x14ac:dyDescent="0.3">
      <c r="A34" s="57">
        <v>29</v>
      </c>
      <c r="B34" s="110" t="s">
        <v>124</v>
      </c>
      <c r="C34" s="110" t="s">
        <v>37</v>
      </c>
      <c r="D34" s="110" t="s">
        <v>41</v>
      </c>
      <c r="E34" s="58">
        <v>1</v>
      </c>
      <c r="F34" s="33">
        <v>45201</v>
      </c>
      <c r="G34" s="33">
        <v>45383</v>
      </c>
      <c r="H34" s="45">
        <v>630</v>
      </c>
      <c r="I34" s="171">
        <v>100.8</v>
      </c>
      <c r="J34" s="34"/>
      <c r="K34" s="171">
        <f t="shared" si="0"/>
        <v>730.8</v>
      </c>
      <c r="L34" s="39">
        <v>1</v>
      </c>
      <c r="M34" s="34">
        <v>21</v>
      </c>
      <c r="N34" s="34">
        <v>4.8</v>
      </c>
      <c r="O34" s="185">
        <f t="shared" si="1"/>
        <v>705</v>
      </c>
      <c r="P34" s="106"/>
      <c r="Q34" s="106"/>
      <c r="R34" s="106"/>
      <c r="S34" s="106"/>
    </row>
    <row r="35" spans="1:19" s="25" customFormat="1" ht="18.75" x14ac:dyDescent="0.3">
      <c r="A35" s="57">
        <v>30</v>
      </c>
      <c r="B35" s="110" t="s">
        <v>134</v>
      </c>
      <c r="C35" s="110" t="s">
        <v>96</v>
      </c>
      <c r="D35" s="110" t="s">
        <v>41</v>
      </c>
      <c r="E35" s="58">
        <v>1</v>
      </c>
      <c r="F35" s="33">
        <v>45236</v>
      </c>
      <c r="G35" s="33">
        <v>45417</v>
      </c>
      <c r="H35" s="45">
        <v>630</v>
      </c>
      <c r="I35" s="171">
        <v>100.8</v>
      </c>
      <c r="J35" s="34"/>
      <c r="K35" s="171">
        <f t="shared" si="0"/>
        <v>730.8</v>
      </c>
      <c r="L35" s="36"/>
      <c r="M35" s="34"/>
      <c r="N35" s="34"/>
      <c r="O35" s="185">
        <f t="shared" si="1"/>
        <v>730.8</v>
      </c>
      <c r="P35" s="106"/>
      <c r="Q35" s="106"/>
      <c r="R35" s="106"/>
      <c r="S35" s="106"/>
    </row>
    <row r="36" spans="1:19" s="25" customFormat="1" ht="18.75" x14ac:dyDescent="0.3">
      <c r="A36" s="57">
        <v>31</v>
      </c>
      <c r="B36" s="110" t="s">
        <v>111</v>
      </c>
      <c r="C36" s="110" t="s">
        <v>106</v>
      </c>
      <c r="D36" s="110" t="s">
        <v>38</v>
      </c>
      <c r="E36" s="58">
        <v>1</v>
      </c>
      <c r="F36" s="33">
        <v>45170</v>
      </c>
      <c r="G36" s="33">
        <v>45351</v>
      </c>
      <c r="H36" s="45">
        <v>630</v>
      </c>
      <c r="I36" s="171">
        <v>100.8</v>
      </c>
      <c r="J36" s="34"/>
      <c r="K36" s="171">
        <f t="shared" si="0"/>
        <v>730.8</v>
      </c>
      <c r="L36" s="39"/>
      <c r="M36" s="34"/>
      <c r="N36" s="34"/>
      <c r="O36" s="185">
        <f t="shared" si="1"/>
        <v>730.8</v>
      </c>
      <c r="P36" s="106"/>
      <c r="Q36" s="106"/>
      <c r="R36" s="106"/>
      <c r="S36" s="106"/>
    </row>
    <row r="37" spans="1:19" s="25" customFormat="1" ht="18.75" x14ac:dyDescent="0.3">
      <c r="A37" s="57">
        <v>32</v>
      </c>
      <c r="B37" s="110" t="s">
        <v>75</v>
      </c>
      <c r="C37" s="110" t="s">
        <v>37</v>
      </c>
      <c r="D37" s="110" t="s">
        <v>38</v>
      </c>
      <c r="E37" s="58">
        <v>1</v>
      </c>
      <c r="F37" s="33">
        <v>44958</v>
      </c>
      <c r="G37" s="33">
        <v>45138</v>
      </c>
      <c r="H37" s="45">
        <v>630</v>
      </c>
      <c r="I37" s="171">
        <v>100.8</v>
      </c>
      <c r="J37" s="34"/>
      <c r="K37" s="171">
        <f t="shared" si="0"/>
        <v>730.8</v>
      </c>
      <c r="L37" s="36"/>
      <c r="M37" s="34"/>
      <c r="N37" s="34"/>
      <c r="O37" s="185">
        <f t="shared" si="1"/>
        <v>730.8</v>
      </c>
      <c r="P37" s="106"/>
      <c r="Q37" s="106"/>
      <c r="R37" s="106"/>
      <c r="S37" s="106"/>
    </row>
    <row r="38" spans="1:19" s="25" customFormat="1" ht="18.75" x14ac:dyDescent="0.3">
      <c r="A38" s="57">
        <v>33</v>
      </c>
      <c r="B38" s="115" t="s">
        <v>63</v>
      </c>
      <c r="C38" s="115" t="s">
        <v>1</v>
      </c>
      <c r="D38" s="115" t="s">
        <v>38</v>
      </c>
      <c r="E38" s="58" t="s">
        <v>152</v>
      </c>
      <c r="F38" s="33">
        <v>44774</v>
      </c>
      <c r="G38" s="33">
        <v>45138</v>
      </c>
      <c r="H38" s="45"/>
      <c r="I38" s="171"/>
      <c r="J38" s="34">
        <v>315</v>
      </c>
      <c r="K38" s="171">
        <f t="shared" si="0"/>
        <v>315</v>
      </c>
      <c r="L38" s="36"/>
      <c r="M38" s="34"/>
      <c r="N38" s="34"/>
      <c r="O38" s="185">
        <f t="shared" si="1"/>
        <v>315</v>
      </c>
      <c r="P38" s="106"/>
      <c r="Q38" s="106"/>
      <c r="R38" s="106"/>
      <c r="S38" s="106"/>
    </row>
    <row r="39" spans="1:19" s="25" customFormat="1" ht="18.75" x14ac:dyDescent="0.3">
      <c r="A39" s="57">
        <v>34</v>
      </c>
      <c r="B39" s="110" t="s">
        <v>62</v>
      </c>
      <c r="C39" s="110" t="s">
        <v>37</v>
      </c>
      <c r="D39" s="110" t="s">
        <v>40</v>
      </c>
      <c r="E39" s="58">
        <v>1</v>
      </c>
      <c r="F39" s="33">
        <v>44652</v>
      </c>
      <c r="G39" s="33">
        <v>44926</v>
      </c>
      <c r="H39" s="45">
        <v>630</v>
      </c>
      <c r="I39" s="171">
        <v>100.8</v>
      </c>
      <c r="J39" s="34"/>
      <c r="K39" s="171">
        <f t="shared" si="0"/>
        <v>730.8</v>
      </c>
      <c r="L39" s="36"/>
      <c r="M39" s="34"/>
      <c r="N39" s="34"/>
      <c r="O39" s="185">
        <f t="shared" si="1"/>
        <v>730.8</v>
      </c>
      <c r="P39" s="106"/>
      <c r="Q39" s="106"/>
      <c r="R39" s="106"/>
      <c r="S39" s="106"/>
    </row>
    <row r="40" spans="1:19" s="25" customFormat="1" ht="18.75" x14ac:dyDescent="0.3">
      <c r="A40" s="57">
        <v>35</v>
      </c>
      <c r="B40" s="110" t="s">
        <v>112</v>
      </c>
      <c r="C40" s="110" t="s">
        <v>106</v>
      </c>
      <c r="D40" s="110" t="s">
        <v>40</v>
      </c>
      <c r="E40" s="58">
        <v>1</v>
      </c>
      <c r="F40" s="33">
        <v>45170</v>
      </c>
      <c r="G40" s="33">
        <v>45351</v>
      </c>
      <c r="H40" s="45">
        <v>630</v>
      </c>
      <c r="I40" s="171">
        <v>100.8</v>
      </c>
      <c r="J40" s="34"/>
      <c r="K40" s="171">
        <f t="shared" si="0"/>
        <v>730.8</v>
      </c>
      <c r="L40" s="36"/>
      <c r="M40" s="34"/>
      <c r="N40" s="34"/>
      <c r="O40" s="185">
        <f t="shared" si="1"/>
        <v>730.8</v>
      </c>
      <c r="P40" s="106"/>
      <c r="Q40" s="106"/>
      <c r="R40" s="106"/>
      <c r="S40" s="106"/>
    </row>
    <row r="41" spans="1:19" s="25" customFormat="1" ht="18.75" x14ac:dyDescent="0.3">
      <c r="A41" s="57">
        <v>36</v>
      </c>
      <c r="B41" s="110" t="s">
        <v>98</v>
      </c>
      <c r="C41" s="110" t="s">
        <v>53</v>
      </c>
      <c r="D41" s="110" t="s">
        <v>38</v>
      </c>
      <c r="E41" s="58" t="s">
        <v>152</v>
      </c>
      <c r="F41" s="33">
        <v>45145</v>
      </c>
      <c r="G41" s="33">
        <v>45328</v>
      </c>
      <c r="H41" s="45"/>
      <c r="I41" s="171"/>
      <c r="J41" s="34">
        <v>273</v>
      </c>
      <c r="K41" s="171">
        <f t="shared" si="0"/>
        <v>273</v>
      </c>
      <c r="L41" s="36"/>
      <c r="M41" s="34"/>
      <c r="N41" s="34"/>
      <c r="O41" s="185">
        <f t="shared" si="1"/>
        <v>273</v>
      </c>
      <c r="P41" s="106"/>
      <c r="Q41" s="106"/>
      <c r="R41" s="106"/>
      <c r="S41" s="106"/>
    </row>
    <row r="42" spans="1:19" s="25" customFormat="1" ht="18.75" x14ac:dyDescent="0.3">
      <c r="A42" s="57">
        <v>37</v>
      </c>
      <c r="B42" s="110" t="s">
        <v>137</v>
      </c>
      <c r="C42" s="110" t="s">
        <v>53</v>
      </c>
      <c r="D42" s="110" t="s">
        <v>41</v>
      </c>
      <c r="E42" s="58">
        <v>1</v>
      </c>
      <c r="F42" s="33">
        <v>45231</v>
      </c>
      <c r="G42" s="33">
        <v>45412</v>
      </c>
      <c r="H42" s="45">
        <v>630</v>
      </c>
      <c r="I42" s="171">
        <v>100.8</v>
      </c>
      <c r="J42" s="34"/>
      <c r="K42" s="171">
        <f t="shared" si="0"/>
        <v>730.8</v>
      </c>
      <c r="L42" s="36"/>
      <c r="M42" s="34"/>
      <c r="N42" s="34"/>
      <c r="O42" s="185">
        <f t="shared" si="1"/>
        <v>730.8</v>
      </c>
      <c r="P42" s="106"/>
      <c r="Q42" s="106"/>
      <c r="R42" s="106"/>
      <c r="S42" s="106"/>
    </row>
    <row r="43" spans="1:19" s="25" customFormat="1" ht="18.75" x14ac:dyDescent="0.3">
      <c r="A43" s="57">
        <v>38</v>
      </c>
      <c r="B43" s="110" t="s">
        <v>136</v>
      </c>
      <c r="C43" s="110" t="s">
        <v>53</v>
      </c>
      <c r="D43" s="110" t="s">
        <v>41</v>
      </c>
      <c r="E43" s="58">
        <v>1</v>
      </c>
      <c r="F43" s="33">
        <v>45231</v>
      </c>
      <c r="G43" s="33">
        <v>45412</v>
      </c>
      <c r="H43" s="45">
        <v>630</v>
      </c>
      <c r="I43" s="171">
        <v>100.8</v>
      </c>
      <c r="J43" s="34"/>
      <c r="K43" s="171">
        <f t="shared" si="0"/>
        <v>730.8</v>
      </c>
      <c r="L43" s="36"/>
      <c r="M43" s="34"/>
      <c r="N43" s="34"/>
      <c r="O43" s="185">
        <f t="shared" si="1"/>
        <v>730.8</v>
      </c>
      <c r="P43" s="106"/>
      <c r="Q43" s="106"/>
      <c r="R43" s="106"/>
      <c r="S43" s="106"/>
    </row>
    <row r="44" spans="1:19" s="25" customFormat="1" ht="18.75" x14ac:dyDescent="0.3">
      <c r="A44" s="57">
        <v>39</v>
      </c>
      <c r="B44" s="110" t="s">
        <v>86</v>
      </c>
      <c r="C44" s="110" t="s">
        <v>37</v>
      </c>
      <c r="D44" s="110" t="s">
        <v>42</v>
      </c>
      <c r="E44" s="58">
        <v>3</v>
      </c>
      <c r="F44" s="33">
        <v>45110</v>
      </c>
      <c r="G44" s="33">
        <v>45293</v>
      </c>
      <c r="H44" s="45">
        <v>315</v>
      </c>
      <c r="I44" s="171">
        <v>100.8</v>
      </c>
      <c r="J44" s="34">
        <v>315</v>
      </c>
      <c r="K44" s="171">
        <f t="shared" si="0"/>
        <v>730.8</v>
      </c>
      <c r="L44" s="36"/>
      <c r="M44" s="34"/>
      <c r="N44" s="34">
        <v>48</v>
      </c>
      <c r="O44" s="185">
        <f t="shared" si="1"/>
        <v>682.8</v>
      </c>
      <c r="P44" s="106"/>
      <c r="Q44" s="106"/>
      <c r="R44" s="106"/>
      <c r="S44" s="106"/>
    </row>
    <row r="45" spans="1:19" s="25" customFormat="1" ht="18.75" x14ac:dyDescent="0.3">
      <c r="A45" s="57">
        <v>40</v>
      </c>
      <c r="B45" s="115" t="s">
        <v>64</v>
      </c>
      <c r="C45" s="115" t="s">
        <v>65</v>
      </c>
      <c r="D45" s="115" t="s">
        <v>41</v>
      </c>
      <c r="E45" s="58" t="s">
        <v>152</v>
      </c>
      <c r="F45" s="33">
        <v>44774</v>
      </c>
      <c r="G45" s="33">
        <v>45322</v>
      </c>
      <c r="H45" s="45"/>
      <c r="I45" s="171"/>
      <c r="J45" s="34">
        <v>315</v>
      </c>
      <c r="K45" s="171">
        <f t="shared" si="0"/>
        <v>315</v>
      </c>
      <c r="L45" s="36"/>
      <c r="M45" s="34"/>
      <c r="N45" s="34"/>
      <c r="O45" s="185">
        <f t="shared" si="1"/>
        <v>315</v>
      </c>
      <c r="P45" s="106"/>
      <c r="Q45" s="106"/>
      <c r="R45" s="106"/>
      <c r="S45" s="106"/>
    </row>
    <row r="46" spans="1:19" s="25" customFormat="1" ht="18.75" x14ac:dyDescent="0.3">
      <c r="A46" s="57">
        <v>41</v>
      </c>
      <c r="B46" s="115" t="s">
        <v>99</v>
      </c>
      <c r="C46" s="115" t="s">
        <v>0</v>
      </c>
      <c r="D46" s="115" t="s">
        <v>56</v>
      </c>
      <c r="E46" s="58">
        <v>3</v>
      </c>
      <c r="F46" s="33">
        <v>45139</v>
      </c>
      <c r="G46" s="33">
        <v>44957</v>
      </c>
      <c r="H46" s="45">
        <v>315</v>
      </c>
      <c r="I46" s="171">
        <v>100.8</v>
      </c>
      <c r="J46" s="34">
        <v>315</v>
      </c>
      <c r="K46" s="171">
        <f t="shared" si="0"/>
        <v>730.8</v>
      </c>
      <c r="L46" s="36"/>
      <c r="M46" s="34"/>
      <c r="N46" s="34">
        <v>52.8</v>
      </c>
      <c r="O46" s="185">
        <f t="shared" si="1"/>
        <v>678</v>
      </c>
      <c r="P46" s="106"/>
      <c r="Q46" s="106"/>
      <c r="R46" s="106"/>
      <c r="S46" s="106"/>
    </row>
    <row r="47" spans="1:19" s="25" customFormat="1" ht="15.75" x14ac:dyDescent="0.25">
      <c r="A47" s="57">
        <v>42</v>
      </c>
      <c r="B47" s="115" t="s">
        <v>87</v>
      </c>
      <c r="C47" s="115" t="s">
        <v>37</v>
      </c>
      <c r="D47" s="115" t="s">
        <v>42</v>
      </c>
      <c r="E47" s="58">
        <v>3</v>
      </c>
      <c r="F47" s="33">
        <v>45112</v>
      </c>
      <c r="G47" s="33">
        <v>45295</v>
      </c>
      <c r="H47" s="45">
        <v>315</v>
      </c>
      <c r="I47" s="171">
        <v>100.8</v>
      </c>
      <c r="J47" s="34">
        <v>315</v>
      </c>
      <c r="K47" s="171">
        <f t="shared" si="0"/>
        <v>730.8</v>
      </c>
      <c r="L47" s="36"/>
      <c r="M47" s="34"/>
      <c r="N47" s="34">
        <v>48</v>
      </c>
      <c r="O47" s="185">
        <f t="shared" si="1"/>
        <v>682.8</v>
      </c>
      <c r="P47" s="103"/>
      <c r="Q47" s="103"/>
      <c r="R47" s="103"/>
      <c r="S47" s="103"/>
    </row>
    <row r="48" spans="1:19" s="25" customFormat="1" ht="15.75" x14ac:dyDescent="0.25">
      <c r="A48" s="57">
        <v>43</v>
      </c>
      <c r="B48" s="115" t="s">
        <v>67</v>
      </c>
      <c r="C48" s="115" t="s">
        <v>39</v>
      </c>
      <c r="D48" s="115" t="s">
        <v>40</v>
      </c>
      <c r="E48" s="58" t="s">
        <v>152</v>
      </c>
      <c r="F48" s="33">
        <v>44774</v>
      </c>
      <c r="G48" s="33">
        <v>45322</v>
      </c>
      <c r="H48" s="45">
        <v>315</v>
      </c>
      <c r="I48" s="171">
        <v>100.8</v>
      </c>
      <c r="J48" s="34">
        <v>315</v>
      </c>
      <c r="K48" s="171">
        <f t="shared" si="0"/>
        <v>730.8</v>
      </c>
      <c r="L48" s="39">
        <v>8</v>
      </c>
      <c r="M48" s="34">
        <v>168</v>
      </c>
      <c r="N48" s="34">
        <v>91.2</v>
      </c>
      <c r="O48" s="185">
        <f t="shared" si="1"/>
        <v>471.59999999999997</v>
      </c>
      <c r="P48" s="107"/>
      <c r="Q48" s="103"/>
      <c r="R48" s="103"/>
      <c r="S48" s="103"/>
    </row>
    <row r="49" spans="1:24" s="25" customFormat="1" ht="15.75" x14ac:dyDescent="0.25">
      <c r="A49" s="57">
        <v>44</v>
      </c>
      <c r="B49" s="115" t="s">
        <v>100</v>
      </c>
      <c r="C49" s="115" t="s">
        <v>0</v>
      </c>
      <c r="D49" s="115" t="s">
        <v>41</v>
      </c>
      <c r="E49" s="58">
        <v>1</v>
      </c>
      <c r="F49" s="33">
        <v>45141</v>
      </c>
      <c r="G49" s="33">
        <v>45324</v>
      </c>
      <c r="H49" s="45">
        <v>630</v>
      </c>
      <c r="I49" s="171">
        <v>100.8</v>
      </c>
      <c r="J49" s="34"/>
      <c r="K49" s="171">
        <f t="shared" si="0"/>
        <v>730.8</v>
      </c>
      <c r="L49" s="36"/>
      <c r="M49" s="34"/>
      <c r="N49" s="34"/>
      <c r="O49" s="185">
        <f t="shared" si="1"/>
        <v>730.8</v>
      </c>
      <c r="P49" s="107"/>
      <c r="Q49" s="103"/>
      <c r="R49" s="103"/>
      <c r="S49" s="103"/>
    </row>
    <row r="50" spans="1:24" s="25" customFormat="1" ht="15.75" x14ac:dyDescent="0.25">
      <c r="A50" s="57">
        <v>45</v>
      </c>
      <c r="B50" s="115" t="s">
        <v>113</v>
      </c>
      <c r="C50" s="115" t="s">
        <v>37</v>
      </c>
      <c r="D50" s="115" t="s">
        <v>42</v>
      </c>
      <c r="E50" s="58">
        <v>1</v>
      </c>
      <c r="F50" s="33">
        <v>45170</v>
      </c>
      <c r="G50" s="33">
        <v>45351</v>
      </c>
      <c r="H50" s="45">
        <v>630</v>
      </c>
      <c r="I50" s="171">
        <v>100.8</v>
      </c>
      <c r="J50" s="34"/>
      <c r="K50" s="171">
        <f t="shared" si="0"/>
        <v>730.8</v>
      </c>
      <c r="L50" s="36"/>
      <c r="M50" s="34"/>
      <c r="N50" s="34"/>
      <c r="O50" s="185">
        <f t="shared" si="1"/>
        <v>730.8</v>
      </c>
      <c r="P50" s="107"/>
      <c r="Q50" s="103"/>
      <c r="R50" s="103"/>
      <c r="S50" s="103"/>
    </row>
    <row r="51" spans="1:24" s="25" customFormat="1" ht="15.75" x14ac:dyDescent="0.25">
      <c r="A51" s="57">
        <v>46</v>
      </c>
      <c r="B51" s="115" t="s">
        <v>114</v>
      </c>
      <c r="C51" s="115" t="s">
        <v>0</v>
      </c>
      <c r="D51" s="115" t="s">
        <v>38</v>
      </c>
      <c r="E51" s="58">
        <v>1</v>
      </c>
      <c r="F51" s="33">
        <v>45170</v>
      </c>
      <c r="G51" s="33">
        <v>45564</v>
      </c>
      <c r="H51" s="45">
        <v>630</v>
      </c>
      <c r="I51" s="171">
        <v>100.8</v>
      </c>
      <c r="J51" s="34"/>
      <c r="K51" s="171">
        <f t="shared" si="0"/>
        <v>730.8</v>
      </c>
      <c r="L51" s="36"/>
      <c r="M51" s="34"/>
      <c r="N51" s="34"/>
      <c r="O51" s="185">
        <f t="shared" si="1"/>
        <v>730.8</v>
      </c>
      <c r="P51" s="107"/>
      <c r="Q51" s="103"/>
      <c r="R51" s="103"/>
      <c r="S51" s="103"/>
    </row>
    <row r="52" spans="1:24" s="25" customFormat="1" ht="15.75" x14ac:dyDescent="0.25">
      <c r="A52" s="57">
        <v>47</v>
      </c>
      <c r="B52" s="115" t="s">
        <v>68</v>
      </c>
      <c r="C52" s="115" t="s">
        <v>0</v>
      </c>
      <c r="D52" s="115" t="s">
        <v>66</v>
      </c>
      <c r="E52" s="58">
        <v>1</v>
      </c>
      <c r="F52" s="33">
        <v>44781</v>
      </c>
      <c r="G52" s="33">
        <v>45145</v>
      </c>
      <c r="H52" s="45">
        <v>630</v>
      </c>
      <c r="I52" s="171">
        <v>100.8</v>
      </c>
      <c r="J52" s="34"/>
      <c r="K52" s="171">
        <f t="shared" si="0"/>
        <v>730.8</v>
      </c>
      <c r="L52" s="32"/>
      <c r="M52" s="34"/>
      <c r="N52" s="34"/>
      <c r="O52" s="185">
        <f t="shared" si="1"/>
        <v>730.8</v>
      </c>
      <c r="P52" s="103"/>
      <c r="Q52" s="103"/>
      <c r="R52" s="103"/>
      <c r="S52" s="103"/>
    </row>
    <row r="53" spans="1:24" s="25" customFormat="1" ht="15.75" x14ac:dyDescent="0.25">
      <c r="A53" s="57">
        <v>48</v>
      </c>
      <c r="B53" s="115" t="s">
        <v>122</v>
      </c>
      <c r="C53" s="115" t="s">
        <v>37</v>
      </c>
      <c r="D53" s="115" t="s">
        <v>44</v>
      </c>
      <c r="E53" s="58">
        <v>1</v>
      </c>
      <c r="F53" s="33">
        <v>45201</v>
      </c>
      <c r="G53" s="33">
        <v>45383</v>
      </c>
      <c r="H53" s="45">
        <v>630</v>
      </c>
      <c r="I53" s="171">
        <v>100.8</v>
      </c>
      <c r="J53" s="34"/>
      <c r="K53" s="171">
        <f t="shared" si="0"/>
        <v>730.8</v>
      </c>
      <c r="L53" s="32"/>
      <c r="M53" s="34"/>
      <c r="N53" s="34"/>
      <c r="O53" s="185">
        <f t="shared" si="1"/>
        <v>730.8</v>
      </c>
      <c r="P53" s="103"/>
      <c r="Q53" s="103"/>
      <c r="R53" s="103"/>
      <c r="S53" s="103"/>
    </row>
    <row r="54" spans="1:24" s="25" customFormat="1" ht="15.75" x14ac:dyDescent="0.25">
      <c r="A54" s="57">
        <v>49</v>
      </c>
      <c r="B54" s="115" t="s">
        <v>135</v>
      </c>
      <c r="C54" s="115" t="s">
        <v>96</v>
      </c>
      <c r="D54" s="115" t="s">
        <v>41</v>
      </c>
      <c r="E54" s="58">
        <v>1</v>
      </c>
      <c r="F54" s="33">
        <v>45243</v>
      </c>
      <c r="G54" s="33">
        <v>45424</v>
      </c>
      <c r="H54" s="45">
        <v>630</v>
      </c>
      <c r="I54" s="171">
        <v>100.8</v>
      </c>
      <c r="J54" s="34"/>
      <c r="K54" s="171">
        <f t="shared" si="0"/>
        <v>730.8</v>
      </c>
      <c r="L54" s="32"/>
      <c r="M54" s="34"/>
      <c r="N54" s="34"/>
      <c r="O54" s="185">
        <f t="shared" si="1"/>
        <v>730.8</v>
      </c>
      <c r="P54" s="103"/>
      <c r="Q54" s="103"/>
      <c r="R54" s="103"/>
      <c r="S54" s="103"/>
    </row>
    <row r="55" spans="1:24" s="25" customFormat="1" ht="15.75" x14ac:dyDescent="0.25">
      <c r="A55" s="57">
        <v>50</v>
      </c>
      <c r="B55" s="115" t="s">
        <v>146</v>
      </c>
      <c r="C55" s="115" t="s">
        <v>37</v>
      </c>
      <c r="D55" s="115" t="s">
        <v>41</v>
      </c>
      <c r="E55" s="58">
        <v>1</v>
      </c>
      <c r="F55" s="33">
        <v>45261</v>
      </c>
      <c r="G55" s="33"/>
      <c r="H55" s="45">
        <v>630</v>
      </c>
      <c r="I55" s="171">
        <v>100.8</v>
      </c>
      <c r="J55" s="34"/>
      <c r="K55" s="171">
        <f t="shared" si="0"/>
        <v>730.8</v>
      </c>
      <c r="L55" s="32"/>
      <c r="M55" s="34"/>
      <c r="N55" s="34"/>
      <c r="O55" s="185">
        <f t="shared" si="1"/>
        <v>730.8</v>
      </c>
      <c r="P55" s="103"/>
      <c r="Q55" s="103"/>
      <c r="R55" s="103"/>
      <c r="S55" s="103"/>
    </row>
    <row r="56" spans="1:24" s="25" customFormat="1" ht="15.75" x14ac:dyDescent="0.25">
      <c r="A56" s="57">
        <v>51</v>
      </c>
      <c r="B56" s="115" t="s">
        <v>138</v>
      </c>
      <c r="C56" s="115" t="s">
        <v>37</v>
      </c>
      <c r="D56" s="115" t="s">
        <v>42</v>
      </c>
      <c r="E56" s="58" t="s">
        <v>152</v>
      </c>
      <c r="F56" s="33">
        <v>45243</v>
      </c>
      <c r="G56" s="33">
        <v>45424</v>
      </c>
      <c r="H56" s="45"/>
      <c r="I56" s="171"/>
      <c r="J56" s="34">
        <v>105</v>
      </c>
      <c r="K56" s="171">
        <f t="shared" si="0"/>
        <v>105</v>
      </c>
      <c r="L56" s="32"/>
      <c r="M56" s="34"/>
      <c r="N56" s="34"/>
      <c r="O56" s="185">
        <f t="shared" si="1"/>
        <v>105</v>
      </c>
      <c r="P56" s="103"/>
      <c r="Q56" s="103"/>
      <c r="R56" s="103"/>
      <c r="S56" s="103"/>
    </row>
    <row r="57" spans="1:24" s="25" customFormat="1" ht="15.75" x14ac:dyDescent="0.25">
      <c r="A57" s="57">
        <v>52</v>
      </c>
      <c r="B57" s="115" t="s">
        <v>139</v>
      </c>
      <c r="C57" s="115" t="s">
        <v>53</v>
      </c>
      <c r="D57" s="115" t="s">
        <v>41</v>
      </c>
      <c r="E57" s="58">
        <v>1</v>
      </c>
      <c r="F57" s="33">
        <v>45231</v>
      </c>
      <c r="G57" s="33">
        <v>45412</v>
      </c>
      <c r="H57" s="45">
        <v>630</v>
      </c>
      <c r="I57" s="171">
        <v>100.8</v>
      </c>
      <c r="J57" s="34"/>
      <c r="K57" s="171">
        <f t="shared" si="0"/>
        <v>730.8</v>
      </c>
      <c r="L57" s="36"/>
      <c r="M57" s="34"/>
      <c r="N57" s="34"/>
      <c r="O57" s="185">
        <f t="shared" si="1"/>
        <v>730.8</v>
      </c>
      <c r="P57" s="103"/>
      <c r="Q57" s="103"/>
      <c r="R57" s="103"/>
      <c r="S57" s="103"/>
    </row>
    <row r="58" spans="1:24" s="25" customFormat="1" ht="15.75" x14ac:dyDescent="0.25">
      <c r="A58" s="57">
        <v>53</v>
      </c>
      <c r="B58" s="115" t="s">
        <v>148</v>
      </c>
      <c r="C58" s="115" t="s">
        <v>140</v>
      </c>
      <c r="D58" s="115" t="s">
        <v>41</v>
      </c>
      <c r="E58" s="58">
        <v>1</v>
      </c>
      <c r="F58" s="33">
        <v>45231</v>
      </c>
      <c r="G58" s="33">
        <v>45412</v>
      </c>
      <c r="H58" s="45">
        <v>630</v>
      </c>
      <c r="I58" s="171">
        <v>100.8</v>
      </c>
      <c r="J58" s="34"/>
      <c r="K58" s="171">
        <f t="shared" si="0"/>
        <v>730.8</v>
      </c>
      <c r="L58" s="36"/>
      <c r="M58" s="34"/>
      <c r="N58" s="34"/>
      <c r="O58" s="185">
        <f t="shared" si="1"/>
        <v>730.8</v>
      </c>
      <c r="P58" s="103"/>
      <c r="Q58" s="103"/>
      <c r="R58" s="103"/>
      <c r="S58" s="103"/>
    </row>
    <row r="59" spans="1:24" s="25" customFormat="1" ht="15.75" x14ac:dyDescent="0.25">
      <c r="A59" s="57">
        <v>54</v>
      </c>
      <c r="B59" s="115" t="s">
        <v>101</v>
      </c>
      <c r="C59" s="115" t="s">
        <v>37</v>
      </c>
      <c r="D59" s="115" t="s">
        <v>56</v>
      </c>
      <c r="E59" s="58">
        <v>1</v>
      </c>
      <c r="F59" s="33">
        <v>45141</v>
      </c>
      <c r="G59" s="33">
        <v>45324</v>
      </c>
      <c r="H59" s="45">
        <v>630</v>
      </c>
      <c r="I59" s="171">
        <v>100.8</v>
      </c>
      <c r="J59" s="34"/>
      <c r="K59" s="171">
        <f t="shared" si="0"/>
        <v>730.8</v>
      </c>
      <c r="L59" s="41"/>
      <c r="M59" s="34"/>
      <c r="N59" s="34"/>
      <c r="O59" s="185">
        <f t="shared" si="1"/>
        <v>730.8</v>
      </c>
      <c r="P59" s="103"/>
      <c r="Q59" s="103"/>
      <c r="R59" s="103"/>
      <c r="S59" s="103"/>
    </row>
    <row r="60" spans="1:24" s="25" customFormat="1" ht="15.75" x14ac:dyDescent="0.25">
      <c r="A60" s="57">
        <v>55</v>
      </c>
      <c r="B60" s="115" t="s">
        <v>103</v>
      </c>
      <c r="C60" s="115" t="s">
        <v>102</v>
      </c>
      <c r="D60" s="115" t="s">
        <v>44</v>
      </c>
      <c r="E60" s="58">
        <v>1</v>
      </c>
      <c r="F60" s="33">
        <v>45145</v>
      </c>
      <c r="G60" s="33">
        <v>45328</v>
      </c>
      <c r="H60" s="45">
        <v>630</v>
      </c>
      <c r="I60" s="171">
        <v>100.8</v>
      </c>
      <c r="J60" s="34"/>
      <c r="K60" s="171">
        <f t="shared" si="0"/>
        <v>730.8</v>
      </c>
      <c r="L60" s="41"/>
      <c r="M60" s="34"/>
      <c r="N60" s="34"/>
      <c r="O60" s="185">
        <f t="shared" si="1"/>
        <v>730.8</v>
      </c>
      <c r="P60" s="103"/>
      <c r="Q60" s="103"/>
      <c r="R60" s="103"/>
      <c r="S60" s="103"/>
    </row>
    <row r="61" spans="1:24" s="25" customFormat="1" ht="15.75" x14ac:dyDescent="0.25">
      <c r="A61" s="57">
        <v>56</v>
      </c>
      <c r="B61" s="115" t="s">
        <v>141</v>
      </c>
      <c r="C61" s="115" t="s">
        <v>53</v>
      </c>
      <c r="D61" s="115" t="s">
        <v>41</v>
      </c>
      <c r="E61" s="58">
        <v>1</v>
      </c>
      <c r="F61" s="33">
        <v>45231</v>
      </c>
      <c r="G61" s="33">
        <v>45412</v>
      </c>
      <c r="H61" s="45">
        <v>630</v>
      </c>
      <c r="I61" s="171">
        <v>100.8</v>
      </c>
      <c r="J61" s="34"/>
      <c r="K61" s="171">
        <f t="shared" si="0"/>
        <v>730.8</v>
      </c>
      <c r="L61" s="41"/>
      <c r="M61" s="34"/>
      <c r="N61" s="34"/>
      <c r="O61" s="185">
        <f t="shared" si="1"/>
        <v>730.8</v>
      </c>
      <c r="P61" s="103"/>
      <c r="Q61" s="103"/>
      <c r="R61" s="103"/>
      <c r="S61" s="103"/>
    </row>
    <row r="62" spans="1:24" s="25" customFormat="1" ht="15.75" x14ac:dyDescent="0.25">
      <c r="A62" s="57">
        <v>57</v>
      </c>
      <c r="B62" s="115" t="s">
        <v>80</v>
      </c>
      <c r="C62" s="115" t="s">
        <v>37</v>
      </c>
      <c r="D62" s="115" t="s">
        <v>42</v>
      </c>
      <c r="E62" s="58">
        <v>1</v>
      </c>
      <c r="F62" s="33">
        <v>45096</v>
      </c>
      <c r="G62" s="33">
        <v>45278</v>
      </c>
      <c r="H62" s="45">
        <v>630</v>
      </c>
      <c r="I62" s="171">
        <v>100.8</v>
      </c>
      <c r="J62" s="34"/>
      <c r="K62" s="171">
        <f t="shared" si="0"/>
        <v>730.8</v>
      </c>
      <c r="L62" s="61"/>
      <c r="M62" s="34"/>
      <c r="N62" s="34"/>
      <c r="O62" s="185">
        <f t="shared" si="1"/>
        <v>730.8</v>
      </c>
      <c r="P62" s="108"/>
      <c r="Q62" s="103"/>
      <c r="R62" s="103"/>
      <c r="S62" s="103"/>
      <c r="T62" s="26"/>
      <c r="U62" s="26"/>
      <c r="V62" s="26"/>
      <c r="W62" s="26"/>
      <c r="X62" s="26"/>
    </row>
    <row r="63" spans="1:24" s="25" customFormat="1" ht="15.75" x14ac:dyDescent="0.25">
      <c r="A63" s="57">
        <v>58</v>
      </c>
      <c r="B63" s="115" t="s">
        <v>78</v>
      </c>
      <c r="C63" s="115" t="s">
        <v>57</v>
      </c>
      <c r="D63" s="115" t="s">
        <v>41</v>
      </c>
      <c r="E63" s="58">
        <v>1</v>
      </c>
      <c r="F63" s="33">
        <v>45061</v>
      </c>
      <c r="G63" s="33">
        <v>45244</v>
      </c>
      <c r="H63" s="45">
        <v>630</v>
      </c>
      <c r="I63" s="171">
        <v>100.8</v>
      </c>
      <c r="J63" s="34"/>
      <c r="K63" s="171">
        <f t="shared" si="0"/>
        <v>730.8</v>
      </c>
      <c r="L63" s="61" t="s">
        <v>153</v>
      </c>
      <c r="M63" s="34">
        <v>63</v>
      </c>
      <c r="N63" s="34">
        <v>14.4</v>
      </c>
      <c r="O63" s="185">
        <f t="shared" si="1"/>
        <v>653.4</v>
      </c>
      <c r="P63" s="108"/>
      <c r="Q63" s="103"/>
      <c r="R63" s="103"/>
      <c r="S63" s="103"/>
      <c r="T63" s="26"/>
      <c r="U63" s="26"/>
      <c r="V63" s="26"/>
      <c r="W63" s="26"/>
      <c r="X63" s="26"/>
    </row>
    <row r="64" spans="1:24" s="25" customFormat="1" ht="15.75" x14ac:dyDescent="0.25">
      <c r="A64" s="57">
        <v>59</v>
      </c>
      <c r="B64" s="115" t="s">
        <v>142</v>
      </c>
      <c r="C64" s="115" t="s">
        <v>53</v>
      </c>
      <c r="D64" s="115" t="s">
        <v>41</v>
      </c>
      <c r="E64" s="58">
        <v>1</v>
      </c>
      <c r="F64" s="33">
        <v>45236</v>
      </c>
      <c r="G64" s="33">
        <v>45417</v>
      </c>
      <c r="H64" s="45">
        <v>630</v>
      </c>
      <c r="I64" s="171">
        <v>100.8</v>
      </c>
      <c r="J64" s="34"/>
      <c r="K64" s="171">
        <f t="shared" si="0"/>
        <v>730.8</v>
      </c>
      <c r="L64" s="36"/>
      <c r="M64" s="34"/>
      <c r="N64" s="34"/>
      <c r="O64" s="185">
        <f t="shared" si="1"/>
        <v>730.8</v>
      </c>
      <c r="P64" s="108"/>
      <c r="Q64" s="103"/>
      <c r="R64" s="103"/>
      <c r="S64" s="103"/>
      <c r="T64" s="26"/>
      <c r="U64" s="26"/>
      <c r="V64" s="26"/>
      <c r="W64" s="26"/>
      <c r="X64" s="26"/>
    </row>
    <row r="65" spans="1:24" s="25" customFormat="1" ht="15.75" x14ac:dyDescent="0.25">
      <c r="A65" s="57">
        <v>60</v>
      </c>
      <c r="B65" s="115" t="s">
        <v>115</v>
      </c>
      <c r="C65" s="115" t="s">
        <v>106</v>
      </c>
      <c r="D65" s="115" t="s">
        <v>38</v>
      </c>
      <c r="E65" s="58">
        <v>1</v>
      </c>
      <c r="F65" s="33">
        <v>45173</v>
      </c>
      <c r="G65" s="33">
        <v>45354</v>
      </c>
      <c r="H65" s="45">
        <v>630</v>
      </c>
      <c r="I65" s="171">
        <v>100.8</v>
      </c>
      <c r="J65" s="34"/>
      <c r="K65" s="171">
        <f t="shared" si="0"/>
        <v>730.8</v>
      </c>
      <c r="L65" s="41"/>
      <c r="M65" s="34"/>
      <c r="N65" s="34"/>
      <c r="O65" s="185">
        <f t="shared" si="1"/>
        <v>730.8</v>
      </c>
      <c r="P65" s="108"/>
      <c r="Q65" s="103"/>
      <c r="R65" s="103"/>
      <c r="S65" s="103"/>
      <c r="T65" s="26"/>
      <c r="U65" s="26"/>
      <c r="V65" s="26"/>
      <c r="W65" s="26"/>
      <c r="X65" s="26"/>
    </row>
    <row r="66" spans="1:24" s="25" customFormat="1" ht="15.75" x14ac:dyDescent="0.25">
      <c r="A66" s="57">
        <v>61</v>
      </c>
      <c r="B66" s="115" t="s">
        <v>147</v>
      </c>
      <c r="C66" s="115" t="s">
        <v>37</v>
      </c>
      <c r="D66" s="115" t="s">
        <v>41</v>
      </c>
      <c r="E66" s="58">
        <v>1</v>
      </c>
      <c r="F66" s="33">
        <v>45261</v>
      </c>
      <c r="G66" s="33"/>
      <c r="H66" s="45">
        <v>630</v>
      </c>
      <c r="I66" s="171">
        <v>100.8</v>
      </c>
      <c r="J66" s="34"/>
      <c r="K66" s="171">
        <f t="shared" si="0"/>
        <v>730.8</v>
      </c>
      <c r="L66" s="41"/>
      <c r="M66" s="34"/>
      <c r="N66" s="34">
        <v>19.2</v>
      </c>
      <c r="O66" s="185">
        <f t="shared" si="1"/>
        <v>711.59999999999991</v>
      </c>
      <c r="P66" s="108"/>
      <c r="Q66" s="103"/>
      <c r="R66" s="103"/>
      <c r="S66" s="103"/>
      <c r="T66" s="26"/>
      <c r="U66" s="26"/>
      <c r="V66" s="26"/>
      <c r="W66" s="26"/>
      <c r="X66" s="26"/>
    </row>
    <row r="67" spans="1:24" s="25" customFormat="1" ht="15.75" x14ac:dyDescent="0.25">
      <c r="A67" s="57">
        <v>62</v>
      </c>
      <c r="B67" s="115" t="s">
        <v>121</v>
      </c>
      <c r="C67" s="115" t="s">
        <v>53</v>
      </c>
      <c r="D67" s="115" t="s">
        <v>41</v>
      </c>
      <c r="E67" s="58">
        <v>1</v>
      </c>
      <c r="F67" s="33">
        <v>45201</v>
      </c>
      <c r="G67" s="33">
        <v>45383</v>
      </c>
      <c r="H67" s="45">
        <v>630</v>
      </c>
      <c r="I67" s="171">
        <v>100.8</v>
      </c>
      <c r="J67" s="34"/>
      <c r="K67" s="171">
        <f t="shared" si="0"/>
        <v>730.8</v>
      </c>
      <c r="L67" s="41"/>
      <c r="M67" s="34"/>
      <c r="N67" s="34"/>
      <c r="O67" s="185">
        <f t="shared" si="1"/>
        <v>730.8</v>
      </c>
      <c r="P67" s="108"/>
      <c r="Q67" s="103"/>
      <c r="R67" s="103"/>
      <c r="S67" s="103"/>
      <c r="T67" s="26"/>
      <c r="U67" s="26"/>
      <c r="V67" s="26"/>
      <c r="W67" s="26"/>
      <c r="X67" s="26"/>
    </row>
    <row r="68" spans="1:24" s="25" customFormat="1" ht="15.75" x14ac:dyDescent="0.25">
      <c r="A68" s="57">
        <v>63</v>
      </c>
      <c r="B68" s="115" t="s">
        <v>104</v>
      </c>
      <c r="C68" s="115" t="s">
        <v>0</v>
      </c>
      <c r="D68" s="115" t="s">
        <v>41</v>
      </c>
      <c r="E68" s="58">
        <v>1</v>
      </c>
      <c r="F68" s="33">
        <v>45145</v>
      </c>
      <c r="G68" s="33">
        <v>45328</v>
      </c>
      <c r="H68" s="45">
        <v>630</v>
      </c>
      <c r="I68" s="171">
        <v>100.8</v>
      </c>
      <c r="J68" s="34"/>
      <c r="K68" s="171">
        <f t="shared" si="0"/>
        <v>730.8</v>
      </c>
      <c r="L68" s="41"/>
      <c r="M68" s="34"/>
      <c r="N68" s="34"/>
      <c r="O68" s="185">
        <f t="shared" si="1"/>
        <v>730.8</v>
      </c>
      <c r="P68" s="108"/>
      <c r="Q68" s="103"/>
      <c r="R68" s="103"/>
      <c r="S68" s="103"/>
      <c r="T68" s="26"/>
      <c r="U68" s="26"/>
      <c r="V68" s="26"/>
      <c r="W68" s="26"/>
      <c r="X68" s="26"/>
    </row>
    <row r="69" spans="1:24" ht="15.75" x14ac:dyDescent="0.25">
      <c r="A69" s="42"/>
      <c r="B69" s="84" t="s">
        <v>25</v>
      </c>
      <c r="C69" s="84"/>
      <c r="D69" s="84"/>
      <c r="E69" s="84"/>
      <c r="F69" s="84"/>
      <c r="G69" s="85"/>
      <c r="H69" s="174">
        <f>SUM(H6:H68)</f>
        <v>34650</v>
      </c>
      <c r="I69" s="174">
        <f>SUM(I6:I68)</f>
        <v>5846.400000000006</v>
      </c>
      <c r="J69" s="174">
        <f>SUM(J6:J68)</f>
        <v>3213</v>
      </c>
      <c r="K69" s="174">
        <f>SUM(K6:K68)</f>
        <v>43709.400000000023</v>
      </c>
      <c r="L69" s="63"/>
      <c r="M69" s="174">
        <f>SUM(M6:M68)</f>
        <v>315</v>
      </c>
      <c r="N69" s="174">
        <f>SUM(N6:N68)</f>
        <v>412.79999999999995</v>
      </c>
      <c r="O69" s="186">
        <f>SUM(K69-M69-N69)</f>
        <v>42981.60000000002</v>
      </c>
    </row>
    <row r="70" spans="1:24" s="102" customFormat="1" ht="16.5" thickBot="1" x14ac:dyDescent="0.3">
      <c r="A70" s="201"/>
      <c r="B70" s="202"/>
      <c r="C70" s="202"/>
      <c r="D70" s="202"/>
      <c r="E70" s="202"/>
      <c r="F70" s="202"/>
      <c r="G70" s="202"/>
      <c r="H70" s="203"/>
      <c r="I70" s="203"/>
      <c r="J70" s="203"/>
      <c r="K70" s="203"/>
      <c r="L70" s="204"/>
      <c r="M70" s="203"/>
      <c r="N70" s="203"/>
      <c r="O70" s="205"/>
    </row>
    <row r="71" spans="1:24" ht="15.75" x14ac:dyDescent="0.25">
      <c r="A71" s="212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</row>
    <row r="72" spans="1:24" ht="54.75" thickBot="1" x14ac:dyDescent="0.3">
      <c r="A72" s="220" t="s">
        <v>10</v>
      </c>
      <c r="B72" s="217" t="s">
        <v>11</v>
      </c>
      <c r="C72" s="217" t="s">
        <v>12</v>
      </c>
      <c r="D72" s="218" t="s">
        <v>13</v>
      </c>
      <c r="E72" s="215" t="s">
        <v>14</v>
      </c>
      <c r="F72" s="219" t="s">
        <v>26</v>
      </c>
      <c r="G72" s="219" t="s">
        <v>27</v>
      </c>
      <c r="H72" s="216" t="s">
        <v>28</v>
      </c>
      <c r="I72" s="216" t="s">
        <v>17</v>
      </c>
      <c r="J72" s="216" t="s">
        <v>29</v>
      </c>
      <c r="K72" s="216" t="s">
        <v>19</v>
      </c>
      <c r="L72" s="221" t="s">
        <v>22</v>
      </c>
      <c r="M72" s="216" t="s">
        <v>23</v>
      </c>
      <c r="N72" s="216" t="s">
        <v>24</v>
      </c>
      <c r="O72" s="222" t="s">
        <v>21</v>
      </c>
    </row>
    <row r="73" spans="1:24" s="27" customFormat="1" ht="15.75" x14ac:dyDescent="0.25">
      <c r="A73" s="43"/>
      <c r="B73" s="206"/>
      <c r="C73" s="206"/>
      <c r="D73" s="206"/>
      <c r="E73" s="207"/>
      <c r="F73" s="208"/>
      <c r="G73" s="208"/>
      <c r="H73" s="209"/>
      <c r="I73" s="209"/>
      <c r="J73" s="209"/>
      <c r="K73" s="209"/>
      <c r="L73" s="210"/>
      <c r="M73" s="209"/>
      <c r="N73" s="209"/>
      <c r="O73" s="211"/>
      <c r="P73" s="102"/>
      <c r="Q73" s="102"/>
      <c r="R73" s="102"/>
      <c r="S73" s="102"/>
      <c r="X73" s="27" t="s">
        <v>2</v>
      </c>
    </row>
    <row r="74" spans="1:24" ht="15.75" x14ac:dyDescent="0.25">
      <c r="A74" s="44" t="s">
        <v>2</v>
      </c>
      <c r="B74" s="86"/>
      <c r="C74" s="86"/>
      <c r="D74" s="86"/>
      <c r="E74" s="86"/>
      <c r="F74" s="86"/>
      <c r="G74" s="87"/>
      <c r="H74" s="45">
        <v>0</v>
      </c>
      <c r="I74" s="175"/>
      <c r="J74" s="46">
        <f>SUM(J73:J73)</f>
        <v>0</v>
      </c>
      <c r="K74" s="209">
        <f t="shared" ref="K74" si="2">SUM(H74,I74,J74)</f>
        <v>0</v>
      </c>
      <c r="L74" s="47"/>
      <c r="M74" s="187">
        <v>0</v>
      </c>
      <c r="N74" s="187">
        <v>0</v>
      </c>
      <c r="O74" s="211"/>
    </row>
    <row r="75" spans="1:24" ht="15.75" x14ac:dyDescent="0.25">
      <c r="A75" s="48"/>
      <c r="B75" s="123"/>
      <c r="C75" s="123"/>
      <c r="D75" s="123"/>
      <c r="E75" s="124"/>
      <c r="F75" s="124"/>
      <c r="G75" s="124"/>
      <c r="H75" s="176"/>
      <c r="I75" s="176"/>
      <c r="J75" s="176"/>
      <c r="K75" s="176"/>
      <c r="L75" s="124"/>
      <c r="M75" s="176"/>
      <c r="N75" s="176"/>
      <c r="O75" s="188"/>
    </row>
    <row r="76" spans="1:24" ht="15.75" x14ac:dyDescent="0.25">
      <c r="A76" s="49" t="s">
        <v>2</v>
      </c>
      <c r="B76" s="116" t="s">
        <v>30</v>
      </c>
      <c r="C76" s="116"/>
      <c r="D76" s="116"/>
      <c r="E76" s="77"/>
      <c r="F76" s="77"/>
      <c r="G76" s="78"/>
      <c r="H76" s="174">
        <f>H69</f>
        <v>34650</v>
      </c>
      <c r="I76" s="174">
        <f>I69</f>
        <v>5846.400000000006</v>
      </c>
      <c r="J76" s="174">
        <f>J69</f>
        <v>3213</v>
      </c>
      <c r="K76" s="174">
        <f>K69</f>
        <v>43709.400000000023</v>
      </c>
      <c r="L76" s="52"/>
      <c r="M76" s="189">
        <f>M69</f>
        <v>315</v>
      </c>
      <c r="N76" s="190">
        <f>N69</f>
        <v>412.79999999999995</v>
      </c>
      <c r="O76" s="186">
        <f>SUM(K76-M76-N76)</f>
        <v>42981.60000000002</v>
      </c>
    </row>
    <row r="77" spans="1:24" ht="15.75" x14ac:dyDescent="0.25">
      <c r="A77" s="50" t="s">
        <v>73</v>
      </c>
      <c r="B77" s="122"/>
      <c r="C77" s="122"/>
      <c r="D77" s="123"/>
      <c r="E77" s="124"/>
      <c r="F77" s="124"/>
      <c r="G77" s="124"/>
      <c r="H77" s="176"/>
      <c r="I77" s="176"/>
      <c r="J77" s="176"/>
      <c r="K77" s="176"/>
      <c r="L77" s="124"/>
      <c r="M77" s="176"/>
      <c r="N77" s="176"/>
      <c r="O77" s="188"/>
    </row>
    <row r="78" spans="1:24" ht="15.75" x14ac:dyDescent="0.25">
      <c r="A78" s="48"/>
      <c r="B78" s="123"/>
      <c r="C78" s="123"/>
      <c r="D78" s="123"/>
      <c r="E78" s="124"/>
      <c r="F78" s="124"/>
      <c r="G78" s="51"/>
      <c r="H78" s="88" t="s">
        <v>50</v>
      </c>
      <c r="I78" s="89"/>
      <c r="J78" s="89"/>
      <c r="K78" s="89"/>
      <c r="L78" s="89"/>
      <c r="M78" s="89"/>
      <c r="N78" s="89"/>
      <c r="O78" s="191">
        <v>30</v>
      </c>
    </row>
    <row r="79" spans="1:24" ht="15.75" x14ac:dyDescent="0.25">
      <c r="A79" s="48"/>
      <c r="B79" s="123"/>
      <c r="C79" s="123"/>
      <c r="D79" s="123"/>
      <c r="E79" s="124"/>
      <c r="F79" s="124"/>
      <c r="G79" s="51"/>
      <c r="H79" s="82" t="s">
        <v>51</v>
      </c>
      <c r="I79" s="83"/>
      <c r="J79" s="83"/>
      <c r="K79" s="83"/>
      <c r="L79" s="83"/>
      <c r="M79" s="83"/>
      <c r="N79" s="83"/>
      <c r="O79" s="192">
        <v>1890</v>
      </c>
    </row>
    <row r="80" spans="1:24" ht="15.75" x14ac:dyDescent="0.25">
      <c r="A80" s="125"/>
      <c r="B80" s="117"/>
      <c r="C80" s="117"/>
      <c r="D80" s="117"/>
      <c r="E80" s="75"/>
      <c r="F80" s="75"/>
      <c r="G80" s="75"/>
      <c r="H80" s="81" t="s">
        <v>52</v>
      </c>
      <c r="I80" s="81"/>
      <c r="J80" s="81"/>
      <c r="K80" s="81"/>
      <c r="L80" s="81"/>
      <c r="M80" s="81"/>
      <c r="N80" s="81"/>
      <c r="O80" s="193">
        <f>SUM(O76+O79)</f>
        <v>44871.60000000002</v>
      </c>
    </row>
    <row r="81" spans="1:15" ht="16.5" thickBot="1" x14ac:dyDescent="0.3">
      <c r="A81" s="126"/>
      <c r="B81" s="118"/>
      <c r="C81" s="118"/>
      <c r="D81" s="118"/>
      <c r="E81" s="76"/>
      <c r="F81" s="76"/>
      <c r="G81" s="76"/>
      <c r="H81" s="81" t="s">
        <v>155</v>
      </c>
      <c r="I81" s="81"/>
      <c r="J81" s="81"/>
      <c r="K81" s="81"/>
      <c r="L81" s="81"/>
      <c r="M81" s="81"/>
      <c r="N81" s="81"/>
      <c r="O81" s="193">
        <v>1535.4</v>
      </c>
    </row>
    <row r="82" spans="1:15" ht="16.5" thickBot="1" x14ac:dyDescent="0.3">
      <c r="A82" s="127"/>
      <c r="B82" s="128"/>
      <c r="C82" s="128"/>
      <c r="D82" s="128"/>
      <c r="E82" s="129"/>
      <c r="F82" s="129"/>
      <c r="G82" s="194"/>
      <c r="H82" s="195" t="s">
        <v>156</v>
      </c>
      <c r="I82" s="196"/>
      <c r="J82" s="196"/>
      <c r="K82" s="196"/>
      <c r="L82" s="196"/>
      <c r="M82" s="196"/>
      <c r="N82" s="196"/>
      <c r="O82" s="197">
        <f>O80-O81</f>
        <v>43336.200000000019</v>
      </c>
    </row>
    <row r="83" spans="1:15" x14ac:dyDescent="0.25">
      <c r="A83" s="200"/>
      <c r="B83" s="119"/>
      <c r="C83" s="119"/>
      <c r="D83" s="119"/>
      <c r="E83" s="13"/>
      <c r="F83" s="13"/>
      <c r="G83" s="13"/>
      <c r="H83" s="177"/>
      <c r="I83" s="177"/>
      <c r="J83" s="177"/>
      <c r="K83" s="177"/>
      <c r="L83" s="13"/>
      <c r="M83" s="177"/>
      <c r="N83" s="177"/>
      <c r="O83" s="177"/>
    </row>
    <row r="84" spans="1:15" s="102" customFormat="1" x14ac:dyDescent="0.25">
      <c r="B84" s="198"/>
      <c r="C84" s="198"/>
      <c r="D84" s="198"/>
      <c r="H84" s="199"/>
      <c r="I84" s="199"/>
      <c r="J84" s="199"/>
      <c r="K84" s="199"/>
      <c r="M84" s="199"/>
      <c r="N84" s="199"/>
      <c r="O84" s="199"/>
    </row>
  </sheetData>
  <sortState ref="A9:A61">
    <sortCondition ref="A9:A61"/>
  </sortState>
  <mergeCells count="27">
    <mergeCell ref="F4:F5"/>
    <mergeCell ref="G4:G5"/>
    <mergeCell ref="H79:N79"/>
    <mergeCell ref="H80:N80"/>
    <mergeCell ref="H4:H5"/>
    <mergeCell ref="I4:I5"/>
    <mergeCell ref="J4:J5"/>
    <mergeCell ref="K4:K5"/>
    <mergeCell ref="L4:N4"/>
    <mergeCell ref="B69:G69"/>
    <mergeCell ref="A71:O71"/>
    <mergeCell ref="B74:G74"/>
    <mergeCell ref="H78:N78"/>
    <mergeCell ref="O4:O5"/>
    <mergeCell ref="H81:N81"/>
    <mergeCell ref="H82:N82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</mergeCells>
  <phoneticPr fontId="21" type="noConversion"/>
  <pageMargins left="3.937007874015748E-2" right="0.19685039370078741" top="0.35433070866141736" bottom="0.35433070866141736" header="0.11811023622047245" footer="0.11811023622047245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0" zoomScaleNormal="80" workbookViewId="0">
      <selection activeCell="H23" sqref="H23"/>
    </sheetView>
  </sheetViews>
  <sheetFormatPr defaultRowHeight="15" x14ac:dyDescent="0.25"/>
  <cols>
    <col min="1" max="1" width="7.42578125" customWidth="1"/>
    <col min="2" max="2" width="49.85546875" style="120" bestFit="1" customWidth="1"/>
    <col min="3" max="3" width="15.85546875" style="120" bestFit="1" customWidth="1"/>
    <col min="4" max="4" width="16.42578125" style="120" bestFit="1" customWidth="1"/>
    <col min="5" max="5" width="6.7109375" customWidth="1"/>
    <col min="6" max="6" width="12.28515625" bestFit="1" customWidth="1"/>
    <col min="7" max="7" width="12.7109375" bestFit="1" customWidth="1"/>
    <col min="8" max="8" width="15.5703125" style="178" customWidth="1"/>
    <col min="9" max="9" width="14.140625" style="178" customWidth="1"/>
    <col min="10" max="10" width="13.140625" style="178" customWidth="1"/>
    <col min="11" max="11" width="18.5703125" style="178" customWidth="1"/>
    <col min="12" max="12" width="5.28515625" customWidth="1"/>
    <col min="13" max="13" width="13.140625" style="178" bestFit="1" customWidth="1"/>
    <col min="14" max="14" width="13.7109375" style="178" bestFit="1" customWidth="1"/>
    <col min="15" max="15" width="19.7109375" style="178" customWidth="1"/>
  </cols>
  <sheetData>
    <row r="1" spans="1:23" ht="73.5" customHeight="1" thickBot="1" x14ac:dyDescent="0.3">
      <c r="A1" s="223" t="s">
        <v>2</v>
      </c>
      <c r="B1" s="245"/>
      <c r="C1" s="245"/>
      <c r="D1" s="245"/>
      <c r="E1" s="246"/>
      <c r="F1" s="247"/>
      <c r="G1" s="247"/>
      <c r="H1" s="268"/>
      <c r="I1" s="268"/>
      <c r="J1" s="268"/>
      <c r="K1" s="268"/>
      <c r="L1" s="247"/>
      <c r="M1" s="268"/>
      <c r="N1" s="268"/>
      <c r="O1" s="281"/>
    </row>
    <row r="2" spans="1:23" ht="29.25" customHeight="1" x14ac:dyDescent="0.25">
      <c r="A2" s="248" t="s">
        <v>74</v>
      </c>
      <c r="B2" s="249"/>
      <c r="C2" s="249"/>
      <c r="D2" s="249" t="s">
        <v>3</v>
      </c>
      <c r="E2" s="249"/>
      <c r="F2" s="253" t="s">
        <v>4</v>
      </c>
      <c r="G2" s="253" t="s">
        <v>5</v>
      </c>
      <c r="H2" s="269" t="s">
        <v>6</v>
      </c>
      <c r="I2" s="270" t="s">
        <v>7</v>
      </c>
      <c r="J2" s="249" t="s">
        <v>8</v>
      </c>
      <c r="K2" s="249"/>
      <c r="L2" s="249"/>
      <c r="M2" s="249"/>
      <c r="N2" s="249"/>
      <c r="O2" s="254"/>
    </row>
    <row r="3" spans="1:23" ht="37.5" customHeight="1" x14ac:dyDescent="0.25">
      <c r="A3" s="234" t="s">
        <v>157</v>
      </c>
      <c r="B3" s="235"/>
      <c r="C3" s="235"/>
      <c r="D3" s="255" t="s">
        <v>154</v>
      </c>
      <c r="E3" s="255"/>
      <c r="F3" s="242" t="s">
        <v>151</v>
      </c>
      <c r="G3" s="242" t="s">
        <v>150</v>
      </c>
      <c r="H3" s="271">
        <v>21</v>
      </c>
      <c r="I3" s="272">
        <v>4.8</v>
      </c>
      <c r="J3" s="243" t="s">
        <v>9</v>
      </c>
      <c r="K3" s="243"/>
      <c r="L3" s="243"/>
      <c r="M3" s="243"/>
      <c r="N3" s="243"/>
      <c r="O3" s="244"/>
    </row>
    <row r="4" spans="1:23" x14ac:dyDescent="0.25">
      <c r="A4" s="265" t="s">
        <v>10</v>
      </c>
      <c r="B4" s="226" t="s">
        <v>11</v>
      </c>
      <c r="C4" s="226" t="s">
        <v>12</v>
      </c>
      <c r="D4" s="226" t="s">
        <v>13</v>
      </c>
      <c r="E4" s="90" t="s">
        <v>14</v>
      </c>
      <c r="F4" s="90" t="s">
        <v>15</v>
      </c>
      <c r="G4" s="90" t="s">
        <v>16</v>
      </c>
      <c r="H4" s="273" t="s">
        <v>31</v>
      </c>
      <c r="I4" s="273" t="s">
        <v>17</v>
      </c>
      <c r="J4" s="273" t="s">
        <v>18</v>
      </c>
      <c r="K4" s="273" t="s">
        <v>33</v>
      </c>
      <c r="L4" s="97" t="s">
        <v>20</v>
      </c>
      <c r="M4" s="97"/>
      <c r="N4" s="97"/>
      <c r="O4" s="282" t="s">
        <v>21</v>
      </c>
    </row>
    <row r="5" spans="1:23" ht="55.5" customHeight="1" thickBot="1" x14ac:dyDescent="0.3">
      <c r="A5" s="266"/>
      <c r="B5" s="263"/>
      <c r="C5" s="263"/>
      <c r="D5" s="263"/>
      <c r="E5" s="264"/>
      <c r="F5" s="264"/>
      <c r="G5" s="264"/>
      <c r="H5" s="274"/>
      <c r="I5" s="274"/>
      <c r="J5" s="274"/>
      <c r="K5" s="274"/>
      <c r="L5" s="267" t="s">
        <v>22</v>
      </c>
      <c r="M5" s="283" t="s">
        <v>23</v>
      </c>
      <c r="N5" s="283" t="s">
        <v>24</v>
      </c>
      <c r="O5" s="284"/>
    </row>
    <row r="6" spans="1:23" x14ac:dyDescent="0.25">
      <c r="A6" s="256">
        <v>1</v>
      </c>
      <c r="B6" s="257" t="s">
        <v>71</v>
      </c>
      <c r="C6" s="258" t="s">
        <v>0</v>
      </c>
      <c r="D6" s="257" t="s">
        <v>60</v>
      </c>
      <c r="E6" s="259">
        <v>1</v>
      </c>
      <c r="F6" s="260">
        <v>44652</v>
      </c>
      <c r="G6" s="261">
        <v>45382</v>
      </c>
      <c r="H6" s="275">
        <v>630</v>
      </c>
      <c r="I6" s="276">
        <v>100.8</v>
      </c>
      <c r="J6" s="275"/>
      <c r="K6" s="275">
        <f>H6+I6+J6</f>
        <v>730.8</v>
      </c>
      <c r="L6" s="262"/>
      <c r="M6" s="275"/>
      <c r="N6" s="275"/>
      <c r="O6" s="285">
        <f>K6-M6-N6</f>
        <v>730.8</v>
      </c>
    </row>
    <row r="7" spans="1:23" x14ac:dyDescent="0.25">
      <c r="A7" s="66">
        <v>2</v>
      </c>
      <c r="B7" s="67" t="s">
        <v>123</v>
      </c>
      <c r="C7" s="67" t="s">
        <v>0</v>
      </c>
      <c r="D7" s="67" t="s">
        <v>38</v>
      </c>
      <c r="E7" s="70">
        <v>1</v>
      </c>
      <c r="F7" s="69">
        <v>45201</v>
      </c>
      <c r="G7" s="69">
        <v>45383</v>
      </c>
      <c r="H7" s="74">
        <v>630</v>
      </c>
      <c r="I7" s="277">
        <v>100.8</v>
      </c>
      <c r="J7" s="74"/>
      <c r="K7" s="74">
        <f t="shared" ref="K7:K9" si="0">H7+I7+J7</f>
        <v>730.8</v>
      </c>
      <c r="L7" s="71"/>
      <c r="M7" s="74"/>
      <c r="N7" s="74">
        <v>86.4</v>
      </c>
      <c r="O7" s="286">
        <f t="shared" ref="O7:O9" si="1">K7-M7-N7</f>
        <v>644.4</v>
      </c>
    </row>
    <row r="8" spans="1:23" x14ac:dyDescent="0.25">
      <c r="A8" s="66">
        <v>3</v>
      </c>
      <c r="B8" s="227" t="s">
        <v>58</v>
      </c>
      <c r="C8" s="227" t="s">
        <v>54</v>
      </c>
      <c r="D8" s="227" t="s">
        <v>60</v>
      </c>
      <c r="E8" s="68">
        <v>1</v>
      </c>
      <c r="F8" s="72">
        <v>44652</v>
      </c>
      <c r="G8" s="69">
        <v>45382</v>
      </c>
      <c r="H8" s="74">
        <v>630</v>
      </c>
      <c r="I8" s="277">
        <v>100.8</v>
      </c>
      <c r="J8" s="74"/>
      <c r="K8" s="74">
        <f t="shared" si="0"/>
        <v>730.8</v>
      </c>
      <c r="L8" s="71"/>
      <c r="M8" s="74"/>
      <c r="N8" s="74"/>
      <c r="O8" s="286">
        <f t="shared" si="1"/>
        <v>730.8</v>
      </c>
    </row>
    <row r="9" spans="1:23" x14ac:dyDescent="0.25">
      <c r="A9" s="66">
        <v>4</v>
      </c>
      <c r="B9" s="67" t="s">
        <v>59</v>
      </c>
      <c r="C9" s="228" t="s">
        <v>61</v>
      </c>
      <c r="D9" s="227" t="s">
        <v>60</v>
      </c>
      <c r="E9" s="68">
        <v>1</v>
      </c>
      <c r="F9" s="72">
        <v>44652</v>
      </c>
      <c r="G9" s="69">
        <v>45382</v>
      </c>
      <c r="H9" s="74">
        <v>630</v>
      </c>
      <c r="I9" s="277">
        <v>100.8</v>
      </c>
      <c r="J9" s="74"/>
      <c r="K9" s="74">
        <f t="shared" si="0"/>
        <v>730.8</v>
      </c>
      <c r="L9" s="73"/>
      <c r="M9" s="74"/>
      <c r="N9" s="74"/>
      <c r="O9" s="286">
        <f t="shared" si="1"/>
        <v>730.8</v>
      </c>
    </row>
    <row r="10" spans="1:23" x14ac:dyDescent="0.25">
      <c r="A10" s="53"/>
      <c r="B10" s="229"/>
      <c r="C10" s="229"/>
      <c r="D10" s="229"/>
      <c r="E10" s="224"/>
      <c r="F10" s="224"/>
      <c r="G10" s="224"/>
      <c r="H10" s="5"/>
      <c r="I10" s="278"/>
      <c r="J10" s="278"/>
      <c r="K10" s="278"/>
      <c r="L10" s="224"/>
      <c r="M10" s="278"/>
      <c r="N10" s="278"/>
      <c r="O10" s="287"/>
    </row>
    <row r="11" spans="1:23" x14ac:dyDescent="0.25">
      <c r="A11" s="17"/>
      <c r="B11" s="91" t="s">
        <v>25</v>
      </c>
      <c r="C11" s="91"/>
      <c r="D11" s="91"/>
      <c r="E11" s="91"/>
      <c r="F11" s="91"/>
      <c r="G11" s="92"/>
      <c r="H11" s="28">
        <v>2520</v>
      </c>
      <c r="I11" s="28">
        <v>403.2</v>
      </c>
      <c r="J11" s="28"/>
      <c r="K11" s="28">
        <v>2923.2</v>
      </c>
      <c r="L11" s="6">
        <v>0</v>
      </c>
      <c r="M11" s="28"/>
      <c r="N11" s="28">
        <v>86.4</v>
      </c>
      <c r="O11" s="288">
        <f>SUM(K11-N11)</f>
        <v>2836.7999999999997</v>
      </c>
      <c r="W11" s="64" t="s">
        <v>149</v>
      </c>
    </row>
    <row r="12" spans="1:23" ht="15.75" thickBot="1" x14ac:dyDescent="0.3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23" ht="54.75" customHeight="1" thickBot="1" x14ac:dyDescent="0.3">
      <c r="A13" s="304" t="s">
        <v>10</v>
      </c>
      <c r="B13" s="305" t="s">
        <v>11</v>
      </c>
      <c r="C13" s="305" t="s">
        <v>12</v>
      </c>
      <c r="D13" s="306" t="s">
        <v>13</v>
      </c>
      <c r="E13" s="307" t="s">
        <v>14</v>
      </c>
      <c r="F13" s="308" t="s">
        <v>26</v>
      </c>
      <c r="G13" s="308" t="s">
        <v>27</v>
      </c>
      <c r="H13" s="309" t="s">
        <v>28</v>
      </c>
      <c r="I13" s="309" t="s">
        <v>17</v>
      </c>
      <c r="J13" s="309" t="s">
        <v>29</v>
      </c>
      <c r="K13" s="309" t="s">
        <v>19</v>
      </c>
      <c r="L13" s="310" t="s">
        <v>22</v>
      </c>
      <c r="M13" s="309" t="s">
        <v>23</v>
      </c>
      <c r="N13" s="309" t="s">
        <v>24</v>
      </c>
      <c r="O13" s="311" t="s">
        <v>21</v>
      </c>
    </row>
    <row r="14" spans="1:23" x14ac:dyDescent="0.25">
      <c r="A14" s="16"/>
      <c r="B14" s="297"/>
      <c r="C14" s="298"/>
      <c r="D14" s="299"/>
      <c r="E14" s="300"/>
      <c r="F14" s="301"/>
      <c r="G14" s="302"/>
      <c r="H14" s="54"/>
      <c r="I14" s="54"/>
      <c r="J14" s="54"/>
      <c r="K14" s="54"/>
      <c r="L14" s="55"/>
      <c r="M14" s="56"/>
      <c r="N14" s="56"/>
      <c r="O14" s="303"/>
    </row>
    <row r="15" spans="1:23" x14ac:dyDescent="0.25">
      <c r="A15" s="19" t="s">
        <v>2</v>
      </c>
      <c r="B15" s="93"/>
      <c r="C15" s="93"/>
      <c r="D15" s="93"/>
      <c r="E15" s="93"/>
      <c r="F15" s="93"/>
      <c r="G15" s="94"/>
      <c r="H15" s="7">
        <v>0</v>
      </c>
      <c r="I15" s="7">
        <v>0</v>
      </c>
      <c r="J15" s="8"/>
      <c r="K15" s="9" t="e">
        <f>SUM(#REF!)</f>
        <v>#REF!</v>
      </c>
      <c r="L15" s="10"/>
      <c r="M15" s="289">
        <v>0</v>
      </c>
      <c r="N15" s="289">
        <v>0</v>
      </c>
      <c r="O15" s="290">
        <v>0</v>
      </c>
      <c r="V15" s="27"/>
    </row>
    <row r="16" spans="1:23" x14ac:dyDescent="0.25">
      <c r="A16" s="15"/>
      <c r="B16" s="230"/>
      <c r="C16" s="230"/>
      <c r="D16" s="230"/>
      <c r="E16" s="225"/>
      <c r="F16" s="225"/>
      <c r="G16" s="225"/>
      <c r="H16" s="279"/>
      <c r="I16" s="279"/>
      <c r="J16" s="279"/>
      <c r="K16" s="279"/>
      <c r="L16" s="225"/>
      <c r="M16" s="279"/>
      <c r="N16" s="279"/>
      <c r="O16" s="291"/>
    </row>
    <row r="17" spans="1:15" x14ac:dyDescent="0.25">
      <c r="A17" s="20" t="s">
        <v>2</v>
      </c>
      <c r="B17" s="231" t="s">
        <v>30</v>
      </c>
      <c r="C17" s="231"/>
      <c r="D17" s="231"/>
      <c r="E17" s="11"/>
      <c r="F17" s="79"/>
      <c r="G17" s="80"/>
      <c r="H17" s="28">
        <v>2520</v>
      </c>
      <c r="I17" s="28">
        <v>403.2</v>
      </c>
      <c r="J17" s="60"/>
      <c r="K17" s="28">
        <v>2923.2</v>
      </c>
      <c r="L17" s="30"/>
      <c r="M17" s="29"/>
      <c r="N17" s="29">
        <v>86.4</v>
      </c>
      <c r="O17" s="288">
        <f>SUM(K17-N17)</f>
        <v>2836.7999999999997</v>
      </c>
    </row>
    <row r="18" spans="1:15" x14ac:dyDescent="0.25">
      <c r="A18" s="21" t="s">
        <v>34</v>
      </c>
      <c r="B18" s="229"/>
      <c r="C18" s="229"/>
      <c r="D18" s="230"/>
      <c r="E18" s="225"/>
      <c r="F18" s="225"/>
      <c r="G18" s="225"/>
      <c r="H18" s="279"/>
      <c r="I18" s="279"/>
      <c r="J18" s="279"/>
      <c r="K18" s="279"/>
      <c r="L18" s="225"/>
      <c r="M18" s="279"/>
      <c r="N18" s="279"/>
      <c r="O18" s="291"/>
    </row>
    <row r="19" spans="1:15" x14ac:dyDescent="0.25">
      <c r="A19" s="15"/>
      <c r="B19" s="230"/>
      <c r="C19" s="230"/>
      <c r="D19" s="230"/>
      <c r="E19" s="225"/>
      <c r="F19" s="225"/>
      <c r="G19" s="225"/>
      <c r="H19" s="95" t="s">
        <v>46</v>
      </c>
      <c r="I19" s="96"/>
      <c r="J19" s="96"/>
      <c r="K19" s="96"/>
      <c r="L19" s="96"/>
      <c r="M19" s="96"/>
      <c r="N19" s="96"/>
      <c r="O19" s="292">
        <v>30</v>
      </c>
    </row>
    <row r="20" spans="1:15" ht="15.75" thickBot="1" x14ac:dyDescent="0.3">
      <c r="A20" s="15"/>
      <c r="B20" s="230"/>
      <c r="C20" s="230"/>
      <c r="D20" s="230"/>
      <c r="E20" s="225"/>
      <c r="F20" s="225"/>
      <c r="G20" s="225"/>
      <c r="H20" s="98" t="s">
        <v>47</v>
      </c>
      <c r="I20" s="99"/>
      <c r="J20" s="99"/>
      <c r="K20" s="99"/>
      <c r="L20" s="99"/>
      <c r="M20" s="99"/>
      <c r="N20" s="99"/>
      <c r="O20" s="312">
        <v>120</v>
      </c>
    </row>
    <row r="21" spans="1:15" ht="15.75" thickBot="1" x14ac:dyDescent="0.3">
      <c r="A21" s="23"/>
      <c r="B21" s="232"/>
      <c r="C21" s="232"/>
      <c r="D21" s="232"/>
      <c r="E21" s="24"/>
      <c r="F21" s="24"/>
      <c r="G21" s="24"/>
      <c r="H21" s="100" t="s">
        <v>45</v>
      </c>
      <c r="I21" s="101"/>
      <c r="J21" s="101"/>
      <c r="K21" s="101"/>
      <c r="L21" s="101"/>
      <c r="M21" s="101"/>
      <c r="N21" s="101"/>
      <c r="O21" s="313">
        <f>SUM(O17+O20)</f>
        <v>2956.7999999999997</v>
      </c>
    </row>
    <row r="22" spans="1:15" ht="18" x14ac:dyDescent="0.25">
      <c r="A22" s="3"/>
      <c r="B22" s="233"/>
      <c r="C22" s="233"/>
      <c r="D22" s="233"/>
      <c r="E22" s="3"/>
      <c r="F22" s="3"/>
      <c r="G22" s="3"/>
      <c r="H22" s="280"/>
      <c r="I22" s="280"/>
      <c r="J22" s="280"/>
      <c r="K22" s="280"/>
      <c r="L22" s="22"/>
      <c r="M22" s="280"/>
      <c r="N22" s="280"/>
      <c r="O22" s="293"/>
    </row>
    <row r="23" spans="1:15" ht="18" x14ac:dyDescent="0.25">
      <c r="A23" s="3"/>
      <c r="B23" s="233"/>
      <c r="C23" s="233"/>
      <c r="D23" s="233"/>
      <c r="E23" s="3"/>
      <c r="F23" s="3"/>
      <c r="G23" s="3"/>
      <c r="H23" s="280"/>
      <c r="I23" s="280"/>
      <c r="J23" s="280"/>
      <c r="K23" s="280"/>
      <c r="L23" s="22"/>
      <c r="M23" s="280"/>
      <c r="N23" s="280"/>
      <c r="O23" s="293"/>
    </row>
    <row r="24" spans="1:15" ht="18" x14ac:dyDescent="0.25">
      <c r="A24" s="3"/>
      <c r="B24" s="233"/>
      <c r="C24" s="233"/>
      <c r="D24" s="233"/>
      <c r="E24" s="3"/>
      <c r="F24" s="3"/>
      <c r="G24" s="3"/>
      <c r="H24" s="280"/>
      <c r="I24" s="280"/>
      <c r="J24" s="280"/>
      <c r="K24" s="280"/>
      <c r="L24" s="22"/>
      <c r="M24" s="280"/>
      <c r="N24" s="280"/>
      <c r="O24" s="293"/>
    </row>
    <row r="25" spans="1:15" ht="18" x14ac:dyDescent="0.25">
      <c r="A25" s="3"/>
      <c r="B25" s="233"/>
      <c r="C25" s="233"/>
      <c r="D25" s="233"/>
      <c r="E25" s="3"/>
      <c r="F25" s="3"/>
      <c r="G25" s="3"/>
      <c r="H25" s="280"/>
      <c r="I25" s="280"/>
      <c r="J25" s="280"/>
      <c r="K25" s="280"/>
      <c r="L25" s="22"/>
      <c r="M25" s="280"/>
      <c r="N25" s="280"/>
      <c r="O25" s="293"/>
    </row>
    <row r="26" spans="1:15" ht="18" x14ac:dyDescent="0.25">
      <c r="A26" s="3"/>
      <c r="B26" s="233"/>
      <c r="C26" s="233"/>
      <c r="D26" s="233"/>
      <c r="E26" s="3"/>
      <c r="F26" s="3"/>
      <c r="G26" s="3"/>
      <c r="H26" s="280"/>
      <c r="I26" s="280"/>
      <c r="J26" s="280"/>
      <c r="K26" s="280"/>
      <c r="L26" s="22"/>
      <c r="M26" s="280"/>
      <c r="N26" s="280"/>
      <c r="O26" s="293"/>
    </row>
  </sheetData>
  <mergeCells count="25">
    <mergeCell ref="H21:N21"/>
    <mergeCell ref="O4:O5"/>
    <mergeCell ref="B11:G11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21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80" zoomScaleNormal="80" workbookViewId="0">
      <selection activeCell="B32" sqref="B32"/>
    </sheetView>
  </sheetViews>
  <sheetFormatPr defaultColWidth="9.140625" defaultRowHeight="12.75" x14ac:dyDescent="0.2"/>
  <cols>
    <col min="1" max="1" width="7.42578125" style="1" customWidth="1"/>
    <col min="2" max="2" width="49.85546875" style="314" bestFit="1" customWidth="1"/>
    <col min="3" max="3" width="19.28515625" style="314" bestFit="1" customWidth="1"/>
    <col min="4" max="4" width="27.140625" style="314" bestFit="1" customWidth="1"/>
    <col min="5" max="5" width="5.7109375" style="1" customWidth="1"/>
    <col min="6" max="6" width="12.28515625" style="1" bestFit="1" customWidth="1"/>
    <col min="7" max="7" width="12.7109375" style="1" bestFit="1" customWidth="1"/>
    <col min="8" max="8" width="17" style="339" customWidth="1"/>
    <col min="9" max="9" width="13.85546875" style="339" customWidth="1"/>
    <col min="10" max="10" width="14.42578125" style="339" customWidth="1"/>
    <col min="11" max="11" width="17.85546875" style="339" customWidth="1"/>
    <col min="12" max="12" width="4.7109375" style="1" customWidth="1"/>
    <col min="13" max="13" width="13.140625" style="339" bestFit="1" customWidth="1"/>
    <col min="14" max="14" width="13.7109375" style="339" bestFit="1" customWidth="1"/>
    <col min="15" max="15" width="17.5703125" style="339" customWidth="1"/>
    <col min="16" max="16" width="9.140625" style="1"/>
    <col min="17" max="17" width="11.7109375" style="1" bestFit="1" customWidth="1"/>
    <col min="18" max="16384" width="9.140625" style="1"/>
  </cols>
  <sheetData>
    <row r="1" spans="1:15" ht="66.75" customHeight="1" thickBot="1" x14ac:dyDescent="0.25">
      <c r="A1" s="316" t="s">
        <v>2</v>
      </c>
      <c r="B1" s="317"/>
      <c r="C1" s="317"/>
      <c r="D1" s="317"/>
      <c r="E1" s="318"/>
      <c r="F1" s="319"/>
      <c r="G1" s="319"/>
      <c r="H1" s="335"/>
      <c r="I1" s="335"/>
      <c r="J1" s="335"/>
      <c r="K1" s="335"/>
      <c r="L1" s="319"/>
      <c r="M1" s="335"/>
      <c r="N1" s="335"/>
      <c r="O1" s="340"/>
    </row>
    <row r="2" spans="1:15" s="14" customFormat="1" ht="39" customHeight="1" x14ac:dyDescent="0.2">
      <c r="A2" s="322" t="s">
        <v>74</v>
      </c>
      <c r="B2" s="323"/>
      <c r="C2" s="324"/>
      <c r="D2" s="250" t="s">
        <v>3</v>
      </c>
      <c r="E2" s="251"/>
      <c r="F2" s="252" t="s">
        <v>4</v>
      </c>
      <c r="G2" s="253" t="s">
        <v>5</v>
      </c>
      <c r="H2" s="270" t="s">
        <v>6</v>
      </c>
      <c r="I2" s="270" t="s">
        <v>7</v>
      </c>
      <c r="J2" s="249" t="s">
        <v>8</v>
      </c>
      <c r="K2" s="249"/>
      <c r="L2" s="249"/>
      <c r="M2" s="249"/>
      <c r="N2" s="249"/>
      <c r="O2" s="254"/>
    </row>
    <row r="3" spans="1:15" s="14" customFormat="1" ht="34.5" customHeight="1" x14ac:dyDescent="0.2">
      <c r="A3" s="236" t="s">
        <v>158</v>
      </c>
      <c r="B3" s="237"/>
      <c r="C3" s="238"/>
      <c r="D3" s="239" t="s">
        <v>154</v>
      </c>
      <c r="E3" s="240"/>
      <c r="F3" s="241" t="s">
        <v>151</v>
      </c>
      <c r="G3" s="242" t="s">
        <v>150</v>
      </c>
      <c r="H3" s="271">
        <v>21</v>
      </c>
      <c r="I3" s="272">
        <v>4.8</v>
      </c>
      <c r="J3" s="243" t="s">
        <v>9</v>
      </c>
      <c r="K3" s="243"/>
      <c r="L3" s="243"/>
      <c r="M3" s="243"/>
      <c r="N3" s="243"/>
      <c r="O3" s="244"/>
    </row>
    <row r="4" spans="1:15" s="3" customFormat="1" x14ac:dyDescent="0.2">
      <c r="A4" s="325" t="s">
        <v>10</v>
      </c>
      <c r="B4" s="326" t="s">
        <v>11</v>
      </c>
      <c r="C4" s="326" t="s">
        <v>12</v>
      </c>
      <c r="D4" s="326" t="s">
        <v>13</v>
      </c>
      <c r="E4" s="327" t="s">
        <v>14</v>
      </c>
      <c r="F4" s="327" t="s">
        <v>15</v>
      </c>
      <c r="G4" s="328" t="s">
        <v>16</v>
      </c>
      <c r="H4" s="336" t="s">
        <v>31</v>
      </c>
      <c r="I4" s="336" t="s">
        <v>17</v>
      </c>
      <c r="J4" s="336" t="s">
        <v>18</v>
      </c>
      <c r="K4" s="336" t="s">
        <v>19</v>
      </c>
      <c r="L4" s="329" t="s">
        <v>20</v>
      </c>
      <c r="M4" s="329"/>
      <c r="N4" s="329"/>
      <c r="O4" s="341" t="s">
        <v>21</v>
      </c>
    </row>
    <row r="5" spans="1:15" s="4" customFormat="1" ht="56.25" customHeight="1" thickBot="1" x14ac:dyDescent="0.25">
      <c r="A5" s="330"/>
      <c r="B5" s="331"/>
      <c r="C5" s="331"/>
      <c r="D5" s="331"/>
      <c r="E5" s="332"/>
      <c r="F5" s="332"/>
      <c r="G5" s="333"/>
      <c r="H5" s="337"/>
      <c r="I5" s="337"/>
      <c r="J5" s="337"/>
      <c r="K5" s="337"/>
      <c r="L5" s="334" t="s">
        <v>22</v>
      </c>
      <c r="M5" s="342" t="s">
        <v>32</v>
      </c>
      <c r="N5" s="342" t="s">
        <v>24</v>
      </c>
      <c r="O5" s="343"/>
    </row>
    <row r="6" spans="1:15" s="4" customFormat="1" ht="15" x14ac:dyDescent="0.2">
      <c r="A6" s="320">
        <v>1</v>
      </c>
      <c r="B6" s="257" t="s">
        <v>81</v>
      </c>
      <c r="C6" s="257" t="s">
        <v>37</v>
      </c>
      <c r="D6" s="257" t="s">
        <v>82</v>
      </c>
      <c r="E6" s="259">
        <v>1</v>
      </c>
      <c r="F6" s="261">
        <v>45091</v>
      </c>
      <c r="G6" s="261">
        <v>45273</v>
      </c>
      <c r="H6" s="275">
        <v>630</v>
      </c>
      <c r="I6" s="275">
        <v>100.8</v>
      </c>
      <c r="J6" s="275"/>
      <c r="K6" s="275">
        <f>H6+I6+J6</f>
        <v>730.8</v>
      </c>
      <c r="L6" s="321"/>
      <c r="M6" s="275"/>
      <c r="N6" s="275"/>
      <c r="O6" s="344">
        <f>K6-M6-N6</f>
        <v>730.8</v>
      </c>
    </row>
    <row r="7" spans="1:15" s="4" customFormat="1" ht="15" x14ac:dyDescent="0.2">
      <c r="A7" s="315">
        <v>2</v>
      </c>
      <c r="B7" s="67" t="s">
        <v>118</v>
      </c>
      <c r="C7" s="67" t="s">
        <v>116</v>
      </c>
      <c r="D7" s="67" t="s">
        <v>117</v>
      </c>
      <c r="E7" s="68">
        <v>1</v>
      </c>
      <c r="F7" s="69">
        <v>45170</v>
      </c>
      <c r="G7" s="69">
        <v>45351</v>
      </c>
      <c r="H7" s="74">
        <v>630</v>
      </c>
      <c r="I7" s="74">
        <v>100.8</v>
      </c>
      <c r="J7" s="74"/>
      <c r="K7" s="74">
        <f t="shared" ref="K7:K8" si="0">H7+I7+J7</f>
        <v>730.8</v>
      </c>
      <c r="L7" s="65"/>
      <c r="M7" s="74"/>
      <c r="N7" s="74"/>
      <c r="O7" s="345">
        <f t="shared" ref="O7:O8" si="1">K7-M7-N7</f>
        <v>730.8</v>
      </c>
    </row>
    <row r="8" spans="1:15" s="4" customFormat="1" ht="15" x14ac:dyDescent="0.2">
      <c r="A8" s="315">
        <v>3</v>
      </c>
      <c r="B8" s="67" t="s">
        <v>83</v>
      </c>
      <c r="C8" s="67" t="s">
        <v>0</v>
      </c>
      <c r="D8" s="67" t="s">
        <v>82</v>
      </c>
      <c r="E8" s="68">
        <v>1</v>
      </c>
      <c r="F8" s="69">
        <v>45091</v>
      </c>
      <c r="G8" s="69">
        <v>45273</v>
      </c>
      <c r="H8" s="74">
        <v>630</v>
      </c>
      <c r="I8" s="74">
        <v>100.8</v>
      </c>
      <c r="J8" s="74"/>
      <c r="K8" s="74">
        <f t="shared" si="0"/>
        <v>730.8</v>
      </c>
      <c r="L8" s="65"/>
      <c r="M8" s="74"/>
      <c r="N8" s="74"/>
      <c r="O8" s="345">
        <f t="shared" si="1"/>
        <v>730.8</v>
      </c>
    </row>
    <row r="9" spans="1:15" s="2" customFormat="1" x14ac:dyDescent="0.2">
      <c r="A9" s="16"/>
      <c r="B9" s="229"/>
      <c r="C9" s="229"/>
      <c r="D9" s="229"/>
      <c r="E9" s="224"/>
      <c r="F9" s="224"/>
      <c r="G9" s="224"/>
      <c r="H9" s="278"/>
      <c r="I9" s="5"/>
      <c r="J9" s="278"/>
      <c r="K9" s="278"/>
      <c r="L9" s="224"/>
      <c r="M9" s="278"/>
      <c r="N9" s="278"/>
      <c r="O9" s="346"/>
    </row>
    <row r="10" spans="1:15" s="3" customFormat="1" x14ac:dyDescent="0.2">
      <c r="A10" s="17"/>
      <c r="B10" s="91" t="s">
        <v>25</v>
      </c>
      <c r="C10" s="91"/>
      <c r="D10" s="91"/>
      <c r="E10" s="91"/>
      <c r="F10" s="91"/>
      <c r="G10" s="92"/>
      <c r="H10" s="28">
        <v>1890</v>
      </c>
      <c r="I10" s="28">
        <v>302.39999999999998</v>
      </c>
      <c r="J10" s="28"/>
      <c r="K10" s="28">
        <v>2192.4</v>
      </c>
      <c r="L10" s="6">
        <v>0</v>
      </c>
      <c r="M10" s="28"/>
      <c r="N10" s="28"/>
      <c r="O10" s="288">
        <f>SUM(K10)</f>
        <v>2192.4</v>
      </c>
    </row>
    <row r="11" spans="1:15" s="3" customFormat="1" ht="13.5" thickBot="1" x14ac:dyDescent="0.25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/>
    </row>
    <row r="12" spans="1:15" s="4" customFormat="1" ht="44.25" thickBot="1" x14ac:dyDescent="0.25">
      <c r="A12" s="355" t="s">
        <v>10</v>
      </c>
      <c r="B12" s="356" t="s">
        <v>11</v>
      </c>
      <c r="C12" s="356" t="s">
        <v>12</v>
      </c>
      <c r="D12" s="357" t="s">
        <v>13</v>
      </c>
      <c r="E12" s="358" t="s">
        <v>14</v>
      </c>
      <c r="F12" s="359" t="s">
        <v>26</v>
      </c>
      <c r="G12" s="359" t="s">
        <v>27</v>
      </c>
      <c r="H12" s="360" t="s">
        <v>28</v>
      </c>
      <c r="I12" s="360" t="s">
        <v>17</v>
      </c>
      <c r="J12" s="360" t="s">
        <v>29</v>
      </c>
      <c r="K12" s="360" t="s">
        <v>19</v>
      </c>
      <c r="L12" s="361" t="s">
        <v>22</v>
      </c>
      <c r="M12" s="360" t="s">
        <v>23</v>
      </c>
      <c r="N12" s="360" t="s">
        <v>24</v>
      </c>
      <c r="O12" s="362" t="s">
        <v>21</v>
      </c>
    </row>
    <row r="13" spans="1:15" s="3" customFormat="1" x14ac:dyDescent="0.2">
      <c r="A13" s="18"/>
      <c r="B13" s="298"/>
      <c r="C13" s="298"/>
      <c r="D13" s="298"/>
      <c r="E13" s="348"/>
      <c r="F13" s="349"/>
      <c r="G13" s="349"/>
      <c r="H13" s="350"/>
      <c r="I13" s="351"/>
      <c r="J13" s="351">
        <v>0</v>
      </c>
      <c r="K13" s="352"/>
      <c r="L13" s="353"/>
      <c r="M13" s="351"/>
      <c r="N13" s="351"/>
      <c r="O13" s="354"/>
    </row>
    <row r="14" spans="1:15" s="3" customFormat="1" x14ac:dyDescent="0.2">
      <c r="A14" s="19" t="s">
        <v>2</v>
      </c>
      <c r="B14" s="93"/>
      <c r="C14" s="93"/>
      <c r="D14" s="93"/>
      <c r="E14" s="93"/>
      <c r="F14" s="93"/>
      <c r="G14" s="94"/>
      <c r="H14" s="7">
        <v>0</v>
      </c>
      <c r="I14" s="7">
        <v>0</v>
      </c>
      <c r="J14" s="8"/>
      <c r="K14" s="9">
        <f>SUM(K13:K13)</f>
        <v>0</v>
      </c>
      <c r="L14" s="10"/>
      <c r="M14" s="289">
        <f>SUM(M13:M13)</f>
        <v>0</v>
      </c>
      <c r="N14" s="289">
        <f>SUM(N13:N13)</f>
        <v>0</v>
      </c>
      <c r="O14" s="290">
        <f>SUM(O13:O13)</f>
        <v>0</v>
      </c>
    </row>
    <row r="15" spans="1:15" s="3" customFormat="1" x14ac:dyDescent="0.2">
      <c r="A15" s="15"/>
      <c r="B15" s="230"/>
      <c r="C15" s="230"/>
      <c r="D15" s="230"/>
      <c r="E15" s="225"/>
      <c r="F15" s="225"/>
      <c r="G15" s="225"/>
      <c r="H15" s="279"/>
      <c r="I15" s="279"/>
      <c r="J15" s="279"/>
      <c r="K15" s="279"/>
      <c r="L15" s="225"/>
      <c r="M15" s="279"/>
      <c r="N15" s="279"/>
      <c r="O15" s="291"/>
    </row>
    <row r="16" spans="1:15" s="3" customFormat="1" x14ac:dyDescent="0.2">
      <c r="A16" s="20" t="s">
        <v>2</v>
      </c>
      <c r="B16" s="231" t="s">
        <v>30</v>
      </c>
      <c r="C16" s="231"/>
      <c r="D16" s="231"/>
      <c r="E16" s="11"/>
      <c r="F16" s="79"/>
      <c r="G16" s="80"/>
      <c r="H16" s="28">
        <v>1890</v>
      </c>
      <c r="I16" s="28">
        <v>302.39999999999998</v>
      </c>
      <c r="J16" s="28"/>
      <c r="K16" s="28">
        <v>2192.4</v>
      </c>
      <c r="L16" s="30"/>
      <c r="M16" s="29"/>
      <c r="N16" s="29"/>
      <c r="O16" s="288">
        <f>SUM(K16)</f>
        <v>2192.4</v>
      </c>
    </row>
    <row r="17" spans="1:17" s="3" customFormat="1" x14ac:dyDescent="0.2">
      <c r="A17" s="21" t="s">
        <v>34</v>
      </c>
      <c r="B17" s="229"/>
      <c r="C17" s="229"/>
      <c r="D17" s="230"/>
      <c r="E17" s="225"/>
      <c r="F17" s="225"/>
      <c r="G17" s="225"/>
      <c r="H17" s="279"/>
      <c r="I17" s="279"/>
      <c r="J17" s="279"/>
      <c r="K17" s="279"/>
      <c r="L17" s="225"/>
      <c r="M17" s="279"/>
      <c r="N17" s="279"/>
      <c r="O17" s="291"/>
    </row>
    <row r="18" spans="1:17" s="14" customFormat="1" ht="15" x14ac:dyDescent="0.2">
      <c r="A18" s="15"/>
      <c r="B18" s="230"/>
      <c r="C18" s="230"/>
      <c r="D18" s="230"/>
      <c r="E18" s="225"/>
      <c r="F18" s="225"/>
      <c r="G18" s="225"/>
      <c r="H18" s="95" t="s">
        <v>46</v>
      </c>
      <c r="I18" s="96"/>
      <c r="J18" s="96"/>
      <c r="K18" s="96"/>
      <c r="L18" s="96"/>
      <c r="M18" s="96"/>
      <c r="N18" s="96"/>
      <c r="O18" s="292">
        <v>30</v>
      </c>
    </row>
    <row r="19" spans="1:17" s="14" customFormat="1" ht="15.75" thickBot="1" x14ac:dyDescent="0.25">
      <c r="A19" s="15"/>
      <c r="B19" s="230"/>
      <c r="C19" s="230"/>
      <c r="D19" s="230"/>
      <c r="E19" s="225"/>
      <c r="F19" s="225"/>
      <c r="G19" s="225"/>
      <c r="H19" s="98" t="s">
        <v>48</v>
      </c>
      <c r="I19" s="99"/>
      <c r="J19" s="99"/>
      <c r="K19" s="99"/>
      <c r="L19" s="99"/>
      <c r="M19" s="99"/>
      <c r="N19" s="99"/>
      <c r="O19" s="347">
        <v>90</v>
      </c>
    </row>
    <row r="20" spans="1:17" s="14" customFormat="1" ht="15.75" thickBot="1" x14ac:dyDescent="0.25">
      <c r="A20" s="23"/>
      <c r="B20" s="232"/>
      <c r="C20" s="232"/>
      <c r="D20" s="232"/>
      <c r="E20" s="24"/>
      <c r="F20" s="24"/>
      <c r="G20" s="24"/>
      <c r="H20" s="100" t="s">
        <v>49</v>
      </c>
      <c r="I20" s="101"/>
      <c r="J20" s="101"/>
      <c r="K20" s="101"/>
      <c r="L20" s="101"/>
      <c r="M20" s="101"/>
      <c r="N20" s="101"/>
      <c r="O20" s="313">
        <f>SUM(O16+O19)</f>
        <v>2282.4</v>
      </c>
      <c r="Q20" s="31"/>
    </row>
    <row r="21" spans="1:17" s="12" customFormat="1" x14ac:dyDescent="0.2">
      <c r="B21" s="233"/>
      <c r="C21" s="233"/>
      <c r="D21" s="233"/>
      <c r="H21" s="338"/>
      <c r="I21" s="338"/>
      <c r="J21" s="338"/>
      <c r="K21" s="338"/>
      <c r="M21" s="338"/>
      <c r="N21" s="338"/>
      <c r="O21" s="338"/>
    </row>
    <row r="22" spans="1:17" s="12" customFormat="1" x14ac:dyDescent="0.2">
      <c r="B22" s="233"/>
      <c r="C22" s="233"/>
      <c r="D22" s="233"/>
      <c r="H22" s="338"/>
      <c r="I22" s="338"/>
      <c r="J22" s="338"/>
      <c r="K22" s="338"/>
      <c r="M22" s="338"/>
      <c r="N22" s="338"/>
      <c r="O22" s="338"/>
    </row>
    <row r="23" spans="1:17" s="12" customFormat="1" x14ac:dyDescent="0.2">
      <c r="B23" s="233"/>
      <c r="C23" s="233"/>
      <c r="D23" s="233"/>
      <c r="H23" s="338"/>
      <c r="I23" s="338"/>
      <c r="J23" s="338"/>
      <c r="K23" s="338"/>
      <c r="M23" s="338"/>
      <c r="N23" s="338"/>
      <c r="O23" s="338"/>
    </row>
    <row r="24" spans="1:17" s="12" customFormat="1" x14ac:dyDescent="0.2">
      <c r="B24" s="233"/>
      <c r="C24" s="233"/>
      <c r="D24" s="233"/>
      <c r="H24" s="338"/>
      <c r="I24" s="338"/>
      <c r="J24" s="338"/>
      <c r="K24" s="338"/>
      <c r="M24" s="338"/>
      <c r="N24" s="338"/>
      <c r="O24" s="338"/>
    </row>
    <row r="25" spans="1:17" s="12" customFormat="1" x14ac:dyDescent="0.2">
      <c r="B25" s="233"/>
      <c r="C25" s="233"/>
      <c r="D25" s="233"/>
      <c r="H25" s="338"/>
      <c r="I25" s="338"/>
      <c r="J25" s="338"/>
      <c r="K25" s="338"/>
      <c r="M25" s="338"/>
      <c r="N25" s="338"/>
      <c r="O25" s="338"/>
    </row>
    <row r="26" spans="1:17" s="12" customFormat="1" x14ac:dyDescent="0.2">
      <c r="B26" s="233"/>
      <c r="C26" s="233"/>
      <c r="D26" s="233"/>
      <c r="H26" s="338"/>
      <c r="I26" s="338"/>
      <c r="J26" s="338"/>
      <c r="K26" s="338"/>
      <c r="M26" s="338"/>
      <c r="N26" s="338"/>
      <c r="O26" s="338"/>
    </row>
    <row r="27" spans="1:17" s="12" customFormat="1" x14ac:dyDescent="0.2">
      <c r="B27" s="233"/>
      <c r="C27" s="233"/>
      <c r="D27" s="233"/>
      <c r="H27" s="338"/>
      <c r="I27" s="338"/>
      <c r="J27" s="338"/>
      <c r="K27" s="338"/>
      <c r="M27" s="338"/>
      <c r="N27" s="338"/>
      <c r="O27" s="338"/>
    </row>
    <row r="28" spans="1:17" s="12" customFormat="1" x14ac:dyDescent="0.2">
      <c r="B28" s="233"/>
      <c r="C28" s="233"/>
      <c r="D28" s="233"/>
      <c r="H28" s="338"/>
      <c r="I28" s="338"/>
      <c r="J28" s="338"/>
      <c r="K28" s="338"/>
      <c r="M28" s="338"/>
      <c r="N28" s="338"/>
      <c r="O28" s="338"/>
    </row>
    <row r="29" spans="1:17" s="12" customFormat="1" x14ac:dyDescent="0.2">
      <c r="B29" s="233"/>
      <c r="C29" s="233"/>
      <c r="D29" s="233"/>
      <c r="H29" s="338"/>
      <c r="I29" s="338"/>
      <c r="J29" s="338"/>
      <c r="K29" s="338"/>
      <c r="M29" s="338"/>
      <c r="N29" s="338"/>
      <c r="O29" s="338"/>
    </row>
    <row r="30" spans="1:17" s="12" customFormat="1" x14ac:dyDescent="0.2">
      <c r="B30" s="233"/>
      <c r="C30" s="233"/>
      <c r="D30" s="233"/>
      <c r="H30" s="338"/>
      <c r="I30" s="338"/>
      <c r="J30" s="338"/>
      <c r="K30" s="338"/>
      <c r="M30" s="338"/>
      <c r="N30" s="338"/>
      <c r="O30" s="338"/>
    </row>
    <row r="31" spans="1:17" s="12" customFormat="1" x14ac:dyDescent="0.2">
      <c r="B31" s="233"/>
      <c r="C31" s="233"/>
      <c r="D31" s="233"/>
      <c r="H31" s="338"/>
      <c r="I31" s="338"/>
      <c r="J31" s="338"/>
      <c r="K31" s="338"/>
      <c r="M31" s="338"/>
      <c r="N31" s="338"/>
      <c r="O31" s="338"/>
    </row>
    <row r="32" spans="1:17" s="12" customFormat="1" x14ac:dyDescent="0.2">
      <c r="B32" s="233"/>
      <c r="C32" s="233"/>
      <c r="D32" s="233"/>
      <c r="H32" s="338"/>
      <c r="I32" s="338"/>
      <c r="J32" s="338"/>
      <c r="K32" s="338"/>
      <c r="M32" s="338"/>
      <c r="N32" s="338"/>
      <c r="O32" s="338"/>
    </row>
    <row r="33" spans="2:15" s="12" customFormat="1" x14ac:dyDescent="0.2">
      <c r="B33" s="233"/>
      <c r="C33" s="233"/>
      <c r="D33" s="233"/>
      <c r="H33" s="338"/>
      <c r="I33" s="338"/>
      <c r="J33" s="338"/>
      <c r="K33" s="338"/>
      <c r="M33" s="338"/>
      <c r="N33" s="338"/>
      <c r="O33" s="338"/>
    </row>
    <row r="34" spans="2:15" s="12" customFormat="1" x14ac:dyDescent="0.2">
      <c r="B34" s="233"/>
      <c r="C34" s="233"/>
      <c r="D34" s="233"/>
      <c r="H34" s="338"/>
      <c r="I34" s="338"/>
      <c r="J34" s="338"/>
      <c r="K34" s="338"/>
      <c r="M34" s="338"/>
      <c r="N34" s="338"/>
      <c r="O34" s="338"/>
    </row>
    <row r="35" spans="2:15" s="12" customFormat="1" x14ac:dyDescent="0.2">
      <c r="B35" s="233"/>
      <c r="C35" s="233"/>
      <c r="D35" s="233"/>
      <c r="H35" s="338"/>
      <c r="I35" s="338"/>
      <c r="J35" s="338"/>
      <c r="K35" s="338"/>
      <c r="M35" s="338"/>
      <c r="N35" s="338"/>
      <c r="O35" s="338"/>
    </row>
    <row r="36" spans="2:15" s="12" customFormat="1" x14ac:dyDescent="0.2">
      <c r="B36" s="233"/>
      <c r="C36" s="233"/>
      <c r="D36" s="233"/>
      <c r="H36" s="338"/>
      <c r="I36" s="338"/>
      <c r="J36" s="338"/>
      <c r="K36" s="338"/>
      <c r="M36" s="338"/>
      <c r="N36" s="338"/>
      <c r="O36" s="338"/>
    </row>
    <row r="37" spans="2:15" s="12" customFormat="1" x14ac:dyDescent="0.2">
      <c r="B37" s="233"/>
      <c r="C37" s="233"/>
      <c r="D37" s="233"/>
      <c r="H37" s="338"/>
      <c r="I37" s="338"/>
      <c r="J37" s="338"/>
      <c r="K37" s="338"/>
      <c r="M37" s="338"/>
      <c r="N37" s="338"/>
      <c r="O37" s="338"/>
    </row>
    <row r="38" spans="2:15" s="12" customFormat="1" x14ac:dyDescent="0.2">
      <c r="B38" s="233"/>
      <c r="C38" s="233"/>
      <c r="D38" s="233"/>
      <c r="H38" s="338"/>
      <c r="I38" s="338"/>
      <c r="J38" s="338"/>
      <c r="K38" s="338"/>
      <c r="M38" s="338"/>
      <c r="N38" s="338"/>
      <c r="O38" s="338"/>
    </row>
    <row r="39" spans="2:15" s="12" customFormat="1" x14ac:dyDescent="0.2">
      <c r="B39" s="233"/>
      <c r="C39" s="233"/>
      <c r="D39" s="233"/>
      <c r="H39" s="338"/>
      <c r="I39" s="338"/>
      <c r="J39" s="338"/>
      <c r="K39" s="338"/>
      <c r="M39" s="338"/>
      <c r="N39" s="338"/>
      <c r="O39" s="338"/>
    </row>
    <row r="40" spans="2:15" s="12" customFormat="1" x14ac:dyDescent="0.2">
      <c r="B40" s="233"/>
      <c r="C40" s="233"/>
      <c r="D40" s="233"/>
      <c r="H40" s="338"/>
      <c r="I40" s="338"/>
      <c r="J40" s="338"/>
      <c r="K40" s="338"/>
      <c r="M40" s="338"/>
      <c r="N40" s="338"/>
      <c r="O40" s="338"/>
    </row>
    <row r="41" spans="2:15" s="12" customFormat="1" x14ac:dyDescent="0.2">
      <c r="B41" s="233"/>
      <c r="C41" s="233"/>
      <c r="D41" s="233"/>
      <c r="H41" s="338"/>
      <c r="I41" s="338"/>
      <c r="J41" s="338"/>
      <c r="K41" s="338"/>
      <c r="M41" s="338"/>
      <c r="N41" s="338"/>
      <c r="O41" s="338"/>
    </row>
    <row r="42" spans="2:15" s="12" customFormat="1" x14ac:dyDescent="0.2">
      <c r="B42" s="233"/>
      <c r="C42" s="233"/>
      <c r="D42" s="233"/>
      <c r="H42" s="338"/>
      <c r="I42" s="338"/>
      <c r="J42" s="338"/>
      <c r="K42" s="338"/>
      <c r="M42" s="338"/>
      <c r="N42" s="338"/>
      <c r="O42" s="338"/>
    </row>
    <row r="43" spans="2:15" s="3" customFormat="1" ht="18" x14ac:dyDescent="0.2">
      <c r="B43" s="233"/>
      <c r="C43" s="233"/>
      <c r="D43" s="233"/>
      <c r="H43" s="280"/>
      <c r="I43" s="280"/>
      <c r="J43" s="280"/>
      <c r="K43" s="280"/>
      <c r="L43" s="22"/>
      <c r="M43" s="280"/>
      <c r="N43" s="280"/>
      <c r="O43" s="293"/>
    </row>
  </sheetData>
  <mergeCells count="25">
    <mergeCell ref="H18:N18"/>
    <mergeCell ref="H4:H5"/>
    <mergeCell ref="I4:I5"/>
    <mergeCell ref="J4:J5"/>
    <mergeCell ref="K4:K5"/>
    <mergeCell ref="L4:N4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A2:C2"/>
    <mergeCell ref="D2:E2"/>
    <mergeCell ref="J2:O2"/>
    <mergeCell ref="A3:C3"/>
    <mergeCell ref="D3:E3"/>
    <mergeCell ref="J3:O3"/>
  </mergeCells>
  <phoneticPr fontId="21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2024-01-23T14:42:49Z</cp:lastPrinted>
  <dcterms:created xsi:type="dcterms:W3CDTF">2017-01-27T13:47:29Z</dcterms:created>
  <dcterms:modified xsi:type="dcterms:W3CDTF">2024-03-12T20:03:09Z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aa25f9-02cd-4cbd-87d8-d4a5179b21ee_Enabled">
    <vt:lpwstr>true</vt:lpwstr>
  </property>
  <property fmtid="{D5CDD505-2E9C-101B-9397-08002B2CF9AE}" pid="3" name="MSIP_Label_40aa25f9-02cd-4cbd-87d8-d4a5179b21ee_SetDate">
    <vt:lpwstr>2023-11-22T15:38:06Z</vt:lpwstr>
  </property>
  <property fmtid="{D5CDD505-2E9C-101B-9397-08002B2CF9AE}" pid="4" name="MSIP_Label_40aa25f9-02cd-4cbd-87d8-d4a5179b21ee_Method">
    <vt:lpwstr>Standard</vt:lpwstr>
  </property>
  <property fmtid="{D5CDD505-2E9C-101B-9397-08002B2CF9AE}" pid="5" name="MSIP_Label_40aa25f9-02cd-4cbd-87d8-d4a5179b21ee_Name">
    <vt:lpwstr>defa4170-0d19-0005-0004-bc88714345d2</vt:lpwstr>
  </property>
  <property fmtid="{D5CDD505-2E9C-101B-9397-08002B2CF9AE}" pid="6" name="MSIP_Label_40aa25f9-02cd-4cbd-87d8-d4a5179b21ee_SiteId">
    <vt:lpwstr>8e302684-0245-48e2-9345-31008cbfcf66</vt:lpwstr>
  </property>
  <property fmtid="{D5CDD505-2E9C-101B-9397-08002B2CF9AE}" pid="7" name="MSIP_Label_40aa25f9-02cd-4cbd-87d8-d4a5179b21ee_ActionId">
    <vt:lpwstr>886bfc3b-5fd8-499a-ac25-8e05158ac821</vt:lpwstr>
  </property>
  <property fmtid="{D5CDD505-2E9C-101B-9397-08002B2CF9AE}" pid="8" name="MSIP_Label_40aa25f9-02cd-4cbd-87d8-d4a5179b21ee_ContentBits">
    <vt:lpwstr>0</vt:lpwstr>
  </property>
</Properties>
</file>