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onvênio de Receita" sheetId="1" r:id="rId1"/>
  </sheets>
  <definedNames>
    <definedName name="_xlnm.Print_Area" localSheetId="0">'Convênio de Receita'!$A$1:$K$110</definedName>
  </definedNames>
  <calcPr fullCalcOnLoad="1"/>
</workbook>
</file>

<file path=xl/sharedStrings.xml><?xml version="1.0" encoding="utf-8"?>
<sst xmlns="http://schemas.openxmlformats.org/spreadsheetml/2006/main" count="537" uniqueCount="253">
  <si>
    <t>Objeto</t>
  </si>
  <si>
    <t>Concedente</t>
  </si>
  <si>
    <t>Vigência</t>
  </si>
  <si>
    <t>Valor do Convênio R$</t>
  </si>
  <si>
    <t>Repasse</t>
  </si>
  <si>
    <t>Contrapartida</t>
  </si>
  <si>
    <t>Ministério das Cidades</t>
  </si>
  <si>
    <t>Urbanização, Regularização e Integração de Assentamentos Precários no Bairro da Paz</t>
  </si>
  <si>
    <t>Ministério do Esporte</t>
  </si>
  <si>
    <t>Urbanização, Regularização e Integração de Assentamentos Precários no Bairro João Eduardo II</t>
  </si>
  <si>
    <t>-</t>
  </si>
  <si>
    <t>Órgão Executor</t>
  </si>
  <si>
    <t>Fundo Nacional de Saúde</t>
  </si>
  <si>
    <t>SEMSA</t>
  </si>
  <si>
    <t>SAFRA</t>
  </si>
  <si>
    <t>Estruturação do Colegiado Territorial e Apoio a Piscicultura</t>
  </si>
  <si>
    <t>Fundo Nacional de Assistência Social</t>
  </si>
  <si>
    <t>SEMCAS</t>
  </si>
  <si>
    <t>SEMEIA</t>
  </si>
  <si>
    <t>Agência Nacional de Águas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</si>
  <si>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</si>
  <si>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</si>
  <si>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</si>
  <si>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</si>
  <si>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Nº</t>
  </si>
  <si>
    <t>TOTAL</t>
  </si>
  <si>
    <t>BNDES</t>
  </si>
  <si>
    <t>Saneamento Integrado Poligonal Nova Esperança - PPI - OGU</t>
  </si>
  <si>
    <t>SEPLAN</t>
  </si>
  <si>
    <t>Urbanização, Regularização e Integração de Assentamentos Precários no Bairro Eldorado</t>
  </si>
  <si>
    <t>Pavimentação de ruas nos Bairros Placas e Nova Estação - PRÓ-TRANSPORTE</t>
  </si>
  <si>
    <t>Urbanização de Assentamentos Precários - Poligonal Vitória (Bairros Vitória e Chico Mendes) - PRÓ-MORADIA</t>
  </si>
  <si>
    <t>Fonte de Recursos</t>
  </si>
  <si>
    <t>PAC 1</t>
  </si>
  <si>
    <t>PMAT</t>
  </si>
  <si>
    <t>PAC 2</t>
  </si>
  <si>
    <t>Total</t>
  </si>
  <si>
    <t xml:space="preserve"> Implantação de Praça dos Esportes e da Cultura - PEC no bairro Cidade Nova </t>
  </si>
  <si>
    <t>Valor do desembolso recebido (R$)</t>
  </si>
  <si>
    <t>Recuperação e Conservação de Mananciais da Bacia Hidrográfica do Riozinho do Rôla</t>
  </si>
  <si>
    <t>SEOP</t>
  </si>
  <si>
    <t>CR.213.957-63/ 2006</t>
  </si>
  <si>
    <t>CR.251.147-50/2008</t>
  </si>
  <si>
    <t>Convênio/ Contrato</t>
  </si>
  <si>
    <t>CR.255.098-59/2008</t>
  </si>
  <si>
    <t>CR.265.393-43/2008</t>
  </si>
  <si>
    <t>CR.274.582-10/2008</t>
  </si>
  <si>
    <t>CR.281.074-11/2008</t>
  </si>
  <si>
    <t>CR.276.318-52/2008</t>
  </si>
  <si>
    <t>CV 068/2008</t>
  </si>
  <si>
    <t>CV 06/ANA/ 2011</t>
  </si>
  <si>
    <t xml:space="preserve">CT.10.2.1603.1 </t>
  </si>
  <si>
    <t>SEOP/ SEMCAS</t>
  </si>
  <si>
    <t>SEOP/ SEMCAS/    SMDGU</t>
  </si>
  <si>
    <t>PAC 2/OGU</t>
  </si>
  <si>
    <t>SEOP/ EMURB</t>
  </si>
  <si>
    <t>SEOP/ SEMCAS/ SMDGU</t>
  </si>
  <si>
    <t>Reforma e adequação do Mercado Rui Lino</t>
  </si>
  <si>
    <t>SEOP/SAFRA</t>
  </si>
  <si>
    <t>Construção de Microterminal Urbano</t>
  </si>
  <si>
    <t>SEOP/ RBTRANS</t>
  </si>
  <si>
    <t>Ministério do  Esporte</t>
  </si>
  <si>
    <t>TC 202502/2012</t>
  </si>
  <si>
    <t>FNDE</t>
  </si>
  <si>
    <t>SEME</t>
  </si>
  <si>
    <t>CONVÊNIOS, CONTRATOS DE REPASSE, PROJETOS PAC, CONTRATOS DE FINANCIAMENTO e REPASSES FUNDO A FUNDO VIGENTES E EM EXECUÇÃO</t>
  </si>
  <si>
    <t>Construção do Centro Especializado de Assistência Social - CREAS</t>
  </si>
  <si>
    <t>Implantação de 08 (oito) academias ao ar livre no Município de Rio Branco</t>
  </si>
  <si>
    <t>Implantar o Programa Usinas Culturais  - Adequar o Centro Cultural Lydia Hammes</t>
  </si>
  <si>
    <t>Ministério da Cultura</t>
  </si>
  <si>
    <t>Capacitação para Profissionais de Saude da Familia e familiares de idosos</t>
  </si>
  <si>
    <t>Ministério da Saúde</t>
  </si>
  <si>
    <t>Ministério da Defesa</t>
  </si>
  <si>
    <t>Implantação de Centro de Recuperação de Dependentes Químicos</t>
  </si>
  <si>
    <t xml:space="preserve">Ministério da Defesa </t>
  </si>
  <si>
    <t>Reforma do Mercado XV</t>
  </si>
  <si>
    <t xml:space="preserve">Implantação de Feiras de Bairro e Casas de Vegetação, e ampliação da produção de Flores Tropicais </t>
  </si>
  <si>
    <t>Ministério do Desenvolvimento Social e Combate a Fome</t>
  </si>
  <si>
    <t>Construção de Unidade Básica de Saúde no Loteamento Jequitibá</t>
  </si>
  <si>
    <t>Aquisição de Equipamentos para Unidades Básicas de Saúde</t>
  </si>
  <si>
    <t>Construção de Unidade Básica de Saúde no Loteamento Santo Afonso</t>
  </si>
  <si>
    <t>Economia Solidária: Ações Estratégicas de Desenvolvimento Local Integrada para Superação da Extrema Pobreza no Município de Rio Branco</t>
  </si>
  <si>
    <t>Ministério do Trabalho e Emprego</t>
  </si>
  <si>
    <t>Elaboração do Plano de Coleta Seletiva do Município de Rio Branco</t>
  </si>
  <si>
    <t>Ministério do Meio Ambiente</t>
  </si>
  <si>
    <t>Aquisição de duas retroescavadeiras</t>
  </si>
  <si>
    <t>Ministério do Desenvolvimento Agrário</t>
  </si>
  <si>
    <t>Construção da Policlínica Barral y Barral no Município de Rio Branco</t>
  </si>
  <si>
    <t xml:space="preserve">Aquisição de caminhões, veículos utilitários, dois tratores e implementos agrícolas para o incremento da produção agrícola </t>
  </si>
  <si>
    <t>Ministério do Turismo</t>
  </si>
  <si>
    <t>Secretaria de Políticas de promoção da Igualdade Racial da Presidência da República</t>
  </si>
  <si>
    <t>SEMCAS/ SEOP</t>
  </si>
  <si>
    <t>SEMSA/ ESPORTE</t>
  </si>
  <si>
    <t>FGB</t>
  </si>
  <si>
    <t>SAFRA/ COMTES</t>
  </si>
  <si>
    <t>COMTES/ SEMCAS</t>
  </si>
  <si>
    <t>SEPIR</t>
  </si>
  <si>
    <t>PREFEITURA DE RIO BRANCO - ACRE</t>
  </si>
  <si>
    <t>SECRETARIA MUNICIPAL DE PLANEJAMENTO - SEPLAN</t>
  </si>
  <si>
    <t>TRANSFERÊNCIAS CORRENTES E DE CAPITAL RECEBIDAS</t>
  </si>
  <si>
    <t>OGU</t>
  </si>
  <si>
    <t>Fortalecimento Institucional da Secretaria Adjunta de Promoção da Igualdade Racial de Rio Branco - AC</t>
  </si>
  <si>
    <t>Estruturação da Rede de Serviços de Proteção Social Especial – Construção de Unidade de Acolhimento</t>
  </si>
  <si>
    <t>Modernização do Restaurante Popular de Rio Branco por meio da ampliação e reforma do espaço e aquisição de equipamentos</t>
  </si>
  <si>
    <t xml:space="preserve">Construção de 10 (dez) Unidades de Educação Infantil </t>
  </si>
  <si>
    <t xml:space="preserve">Aquisição de veículo </t>
  </si>
  <si>
    <t>Construção de quadras de grama sintética no Município de Rio Branco</t>
  </si>
  <si>
    <t xml:space="preserve">Construção de Quadra Poliesportiva  </t>
  </si>
  <si>
    <t>Requalificação da Orla do Rio Acre em Rio Branco - AC</t>
  </si>
  <si>
    <t>C.T. 182.263-00/2006</t>
  </si>
  <si>
    <t>FGTS</t>
  </si>
  <si>
    <t>Construção de Unidade de Tratamento e disposição final de Resíduos sólidos Urbanos de Rio Branco</t>
  </si>
  <si>
    <t>Caixa Econômica Federal</t>
  </si>
  <si>
    <t>SEMSUR</t>
  </si>
  <si>
    <t>Modernização da Administração Tributária e da Gestão dos Setores Sociais Básicos – PMAT</t>
  </si>
  <si>
    <t xml:space="preserve">Saneamento Integrado Poligonal Vila Acre (Bairros Vila Acre, Vila da Amizade e Ramal Bom Jesus) </t>
  </si>
  <si>
    <t>Saneamento Integrado Poligonal Baixada I (Bairros Bahia Velha, Pista e Glória)</t>
  </si>
  <si>
    <t>Urbanização de Assentamentos Precários - Poligonal Vitória (Bairros Vitória e Chico Mendes)</t>
  </si>
  <si>
    <t>TC. 350.957-60/2011</t>
  </si>
  <si>
    <t xml:space="preserve">TC. 350.956-56/2011 </t>
  </si>
  <si>
    <t xml:space="preserve">TC . 350.955-41/2011 </t>
  </si>
  <si>
    <t>CT . 350.164-79/2011</t>
  </si>
  <si>
    <t>TC nº 352.927-32/2011</t>
  </si>
  <si>
    <t>CT  nº 346.605-29/2011</t>
  </si>
  <si>
    <t xml:space="preserve">TC n.º 363.237-17/2011 </t>
  </si>
  <si>
    <t xml:space="preserve">Construção e ampliação de Espaços Esportivos e de Lazer </t>
  </si>
  <si>
    <t>Academia da Saúde - Modalidade Intermediária</t>
  </si>
  <si>
    <t xml:space="preserve">Academia da Saúde - Modalidade básica     </t>
  </si>
  <si>
    <t xml:space="preserve">Reforma de Praças </t>
  </si>
  <si>
    <t>P. 04034.53000/1100-10</t>
  </si>
  <si>
    <t>P. 04034.53000/1100-07</t>
  </si>
  <si>
    <t>P. 04034.53000/1100-09</t>
  </si>
  <si>
    <t>P. 04034.53000/1100-14</t>
  </si>
  <si>
    <t xml:space="preserve">CR. 364.603-78/2011         </t>
  </si>
  <si>
    <t xml:space="preserve">CR. 372.978-72/2011 </t>
  </si>
  <si>
    <t xml:space="preserve">CR. 362.951-59/2011           </t>
  </si>
  <si>
    <t xml:space="preserve">CR. 369.833-68/2011   </t>
  </si>
  <si>
    <t xml:space="preserve">CR. 371.531-50/2011   </t>
  </si>
  <si>
    <t xml:space="preserve">CV 763432/2011 </t>
  </si>
  <si>
    <t>CV 760547/2011</t>
  </si>
  <si>
    <t>P. 04034.583000/1110-03</t>
  </si>
  <si>
    <t>P. 04034.583000/1110-02</t>
  </si>
  <si>
    <t>CV 232/PCN/2012</t>
  </si>
  <si>
    <t xml:space="preserve">CV 234/PCN/2012 </t>
  </si>
  <si>
    <t xml:space="preserve">CV 233/PCN/2012 </t>
  </si>
  <si>
    <t xml:space="preserve">CV 176/PCN/2012   </t>
  </si>
  <si>
    <t xml:space="preserve">CV 056/2012 </t>
  </si>
  <si>
    <t>Ministério da Agricultura Pecuária e Abastecimento</t>
  </si>
  <si>
    <t>P. 84317.205000/ 1120-02</t>
  </si>
  <si>
    <t>P. 84317.205000/ 1120-03</t>
  </si>
  <si>
    <t>P. 04034.583000/ 1120-02</t>
  </si>
  <si>
    <t xml:space="preserve">CV 051/2012   </t>
  </si>
  <si>
    <t xml:space="preserve">CR 388.451-58/ 2012            </t>
  </si>
  <si>
    <t xml:space="preserve">CR 394.216-10/ 2012              </t>
  </si>
  <si>
    <t xml:space="preserve">CR 389.662-20/ 2012                </t>
  </si>
  <si>
    <t xml:space="preserve">CR 389.578-97/ 2012                  </t>
  </si>
  <si>
    <t xml:space="preserve">CR 398.222-81/ 2012            </t>
  </si>
  <si>
    <t>Construção de Micro Terminal Urbano</t>
  </si>
  <si>
    <t xml:space="preserve">CR 1003340-91/2012           </t>
  </si>
  <si>
    <t xml:space="preserve">CR 1002644-33/2012       </t>
  </si>
  <si>
    <t>P. 04034.583000/ 1120-03</t>
  </si>
  <si>
    <t xml:space="preserve">CV nº 503/PCN/2012  </t>
  </si>
  <si>
    <t xml:space="preserve">CV 164/PCN/2012   </t>
  </si>
  <si>
    <t>P. 84317.205000/ 1120-04</t>
  </si>
  <si>
    <t>P. 04034.583000/ 1120-04</t>
  </si>
  <si>
    <t xml:space="preserve">CR 782628/2013      </t>
  </si>
  <si>
    <t>CV 782631/2013</t>
  </si>
  <si>
    <t>SEOP/ ESPORTE</t>
  </si>
  <si>
    <t>CV 09/2013</t>
  </si>
  <si>
    <t>Governo do Estado</t>
  </si>
  <si>
    <t>Apoio a Infraestrutura através de ações de conservação, manutenção e recuperação de estradas vicinais/ramais no Município de Rio Branco</t>
  </si>
  <si>
    <t>Governo do Estado do Acre/ Departamento de Estradas e Rodagens</t>
  </si>
  <si>
    <t>TC 201300526/2013</t>
  </si>
  <si>
    <t>PAR/FNDE</t>
  </si>
  <si>
    <t>Fundo Nacional de Desenvolvimento da Educação</t>
  </si>
  <si>
    <t>Implementar o Programa Educação Inclusiva: Direito a Diversidad, que objetiva a formação de gestores e educadores para o desenvolvimento de sistemas educacionais inclusivos</t>
  </si>
  <si>
    <t>193.594,98 </t>
  </si>
  <si>
    <t xml:space="preserve">Construção de Unidade Básica de Saúde </t>
  </si>
  <si>
    <t xml:space="preserve">Construção de UBS PORTE I - No Bairro Bahia Nova,  R. Santa Rita </t>
  </si>
  <si>
    <t>Construção de UBS PORTE II - No Bairro Taquari, Rua Baguari</t>
  </si>
  <si>
    <t>Construção de UBS PORTE I  - No Bairro Plácido de Castro, Loteamento Cabreúva</t>
  </si>
  <si>
    <t xml:space="preserve">Construção de UBS PORTE I - No Bairro da Paz e Conquista, Rua Itapuã, S/Nº </t>
  </si>
  <si>
    <t>P. 84317.205000/ 1120-06</t>
  </si>
  <si>
    <t>Reforma do Centro de Saúde Ary Rodrigues</t>
  </si>
  <si>
    <t>Reforma do Centro de Saúde Rozangela Pimental</t>
  </si>
  <si>
    <t>P. 84317.205000/ 1120-07</t>
  </si>
  <si>
    <t>P. 84317205000/1130-18</t>
  </si>
  <si>
    <t>P. 84317205000/1130-20</t>
  </si>
  <si>
    <t>Reforma da Unidade de Saúde Mario Maia</t>
  </si>
  <si>
    <t>Reforma da Unidade de Saúde Deusimar Pinheiro</t>
  </si>
  <si>
    <t>P. 84317205000/1130-05</t>
  </si>
  <si>
    <t>P. 84317205000/1130-06</t>
  </si>
  <si>
    <t>Construção de Unidade  Básica de Saúde Porte I</t>
  </si>
  <si>
    <t>P. 84317205000/1130-08</t>
  </si>
  <si>
    <t>P. 84317205000/1130-09</t>
  </si>
  <si>
    <t>P. 84317205000/1130-11</t>
  </si>
  <si>
    <t>P. 84317205000/1130-12</t>
  </si>
  <si>
    <t>P. 84317205000/1130-14</t>
  </si>
  <si>
    <t>P. 84317205000/1130-15</t>
  </si>
  <si>
    <t>P. 84317205000/1130-16</t>
  </si>
  <si>
    <t>P. 84317205000/1130-17</t>
  </si>
  <si>
    <t>P. 84317205000/1130-04</t>
  </si>
  <si>
    <t>Construção de Unidade  Básica de Saúde Porte II</t>
  </si>
  <si>
    <t>P. 84317205000/1130-10</t>
  </si>
  <si>
    <t>P. 84317205000/1130-19</t>
  </si>
  <si>
    <t>P. 84317205000/1130-21</t>
  </si>
  <si>
    <t>P. 84317205000/1130-22</t>
  </si>
  <si>
    <t>Construção de Unidade  Básica de Saúde Porte IV</t>
  </si>
  <si>
    <t>Ampliação da URAP São Francisco</t>
  </si>
  <si>
    <t xml:space="preserve">Ampliação da URAP Roney Meireles </t>
  </si>
  <si>
    <t>Ampliação da URAP Eduardo Assmar</t>
  </si>
  <si>
    <t>Limpeza e desobstrução dos acessos aquaviários da Bacia Hidrográfica do Riozinho do Rôla</t>
  </si>
  <si>
    <t>Ministério da Pesca e Aquicultura</t>
  </si>
  <si>
    <t xml:space="preserve">CV 117/2010 </t>
  </si>
  <si>
    <t>CT 408.501-98/2013</t>
  </si>
  <si>
    <t>PAC 2/FGTS</t>
  </si>
  <si>
    <t>Modernização dos Corredores do Transporte Coletivo da cidade de Rio Branco-AC</t>
  </si>
  <si>
    <t>TC 06003/2013</t>
  </si>
  <si>
    <t>Construção de 01 Unidade de Educação Infantil</t>
  </si>
  <si>
    <t>TC 06001/2013</t>
  </si>
  <si>
    <t>Construção de 02 Unidades de Educação Infantil</t>
  </si>
  <si>
    <t>152/PCN/2013</t>
  </si>
  <si>
    <t>145/PCN/2013</t>
  </si>
  <si>
    <t>147/PCN/2013</t>
  </si>
  <si>
    <t>230/PCN/2013</t>
  </si>
  <si>
    <t>231/PCN/2013</t>
  </si>
  <si>
    <t>233/PCN/2013</t>
  </si>
  <si>
    <t>CR 784082/2013</t>
  </si>
  <si>
    <t>CR 784157/2013</t>
  </si>
  <si>
    <t>CR 784217/2013</t>
  </si>
  <si>
    <t>CR 783363/2013</t>
  </si>
  <si>
    <t>CR 784096/2013</t>
  </si>
  <si>
    <t>CR 784098/2013</t>
  </si>
  <si>
    <t>Implantação de Espaço de Esporte na Região do Belo Jardim</t>
  </si>
  <si>
    <t xml:space="preserve">Implantação de Espaço de Esporte e Lazer no Conjunto Universitário </t>
  </si>
  <si>
    <t>Construção de Abrigosde passageiros do transporte público  coletivo</t>
  </si>
  <si>
    <t>Construção de Quadras Poliesportivas no Município de Rio Branco</t>
  </si>
  <si>
    <t>Construção de Campo de Futebol no Município de Rio Branco</t>
  </si>
  <si>
    <t>Construção do Centro de Esportes Radicais</t>
  </si>
  <si>
    <t xml:space="preserve">Aquisição de Veículos                                                                  </t>
  </si>
  <si>
    <t xml:space="preserve">Implantação de Centro de Recuperação de Dependentes Químicos            </t>
  </si>
  <si>
    <t xml:space="preserve">Aquisição de veículo utilitário administrativo e equipamentos  </t>
  </si>
  <si>
    <t xml:space="preserve">Construção de Micro Terminal Urbano </t>
  </si>
  <si>
    <t>TC 05720/2013</t>
  </si>
  <si>
    <t>9.124.374,51 </t>
  </si>
  <si>
    <t>Implantação de área de Esporte e Lazer</t>
  </si>
  <si>
    <t>TC 201301240/2013</t>
  </si>
  <si>
    <t>Aquisição de Mobiliário Escolar</t>
  </si>
  <si>
    <t>TC 201301249/2013</t>
  </si>
  <si>
    <t>Aquisição de veículos Escolares</t>
  </si>
  <si>
    <t>TC 201300589</t>
  </si>
  <si>
    <t>Aquisição de Equipamentos e Mobiliário Escolar</t>
  </si>
  <si>
    <t>ÚLTIMA ATUALIZAÇÃO: 10/12/2013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</si>
</sst>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33" borderId="10" xfId="44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4" fillId="34" borderId="10" xfId="38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right" vertical="center"/>
    </xf>
    <xf numFmtId="43" fontId="45" fillId="34" borderId="10" xfId="0" applyNumberFormat="1" applyFont="1" applyFill="1" applyBorder="1" applyAlignment="1">
      <alignment horizontal="right" vertical="center"/>
    </xf>
    <xf numFmtId="0" fontId="46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right" vertical="center"/>
    </xf>
    <xf numFmtId="43" fontId="2" fillId="33" borderId="10" xfId="62" applyFont="1" applyFill="1" applyBorder="1" applyAlignment="1" applyProtection="1">
      <alignment horizontal="right" vertical="center"/>
      <protection locked="0"/>
    </xf>
    <xf numFmtId="39" fontId="2" fillId="33" borderId="10" xfId="62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3" borderId="10" xfId="38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1" xfId="38" applyNumberFormat="1" applyFont="1" applyFill="1" applyBorder="1" applyAlignment="1">
      <alignment horizontal="right" vertical="center"/>
    </xf>
    <xf numFmtId="4" fontId="2" fillId="33" borderId="10" xfId="38" applyNumberFormat="1" applyFont="1" applyFill="1" applyBorder="1" applyAlignment="1">
      <alignment horizontal="right" vertical="center"/>
    </xf>
    <xf numFmtId="4" fontId="46" fillId="33" borderId="10" xfId="0" applyNumberFormat="1" applyFont="1" applyFill="1" applyBorder="1" applyAlignment="1">
      <alignment horizontal="right" vertical="center" wrapText="1"/>
    </xf>
    <xf numFmtId="165" fontId="2" fillId="33" borderId="10" xfId="0" applyNumberFormat="1" applyFont="1" applyFill="1" applyBorder="1" applyAlignment="1">
      <alignment horizontal="right" vertical="center" wrapText="1"/>
    </xf>
    <xf numFmtId="165" fontId="46" fillId="33" borderId="10" xfId="0" applyNumberFormat="1" applyFont="1" applyFill="1" applyBorder="1" applyAlignment="1">
      <alignment horizontal="right" vertical="center" wrapText="1"/>
    </xf>
    <xf numFmtId="4" fontId="46" fillId="0" borderId="12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165" fontId="2" fillId="33" borderId="10" xfId="0" applyNumberFormat="1" applyFont="1" applyFill="1" applyBorder="1" applyAlignment="1">
      <alignment vertical="center"/>
    </xf>
    <xf numFmtId="4" fontId="2" fillId="33" borderId="10" xfId="49" applyNumberFormat="1" applyFont="1" applyFill="1" applyBorder="1" applyAlignment="1">
      <alignment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165" fontId="45" fillId="34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 applyProtection="1">
      <alignment horizontal="center" vertical="center"/>
      <protection locked="0"/>
    </xf>
    <xf numFmtId="43" fontId="2" fillId="33" borderId="12" xfId="62" applyFont="1" applyFill="1" applyBorder="1" applyAlignment="1" applyProtection="1">
      <alignment horizontal="right" vertical="center"/>
      <protection locked="0"/>
    </xf>
    <xf numFmtId="165" fontId="2" fillId="33" borderId="12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65" fontId="2" fillId="33" borderId="12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vertical="center"/>
    </xf>
    <xf numFmtId="0" fontId="48" fillId="0" borderId="0" xfId="0" applyFont="1" applyAlignment="1">
      <alignment horizontal="right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3" fillId="34" borderId="10" xfId="38" applyFont="1" applyFill="1" applyBorder="1" applyAlignment="1">
      <alignment horizontal="center" vertical="center" wrapText="1"/>
    </xf>
    <xf numFmtId="0" fontId="4" fillId="34" borderId="10" xfId="38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34" borderId="10" xfId="38" applyNumberFormat="1" applyFont="1" applyFill="1" applyBorder="1" applyAlignment="1">
      <alignment horizontal="center" vertical="center" wrapText="1"/>
    </xf>
    <xf numFmtId="0" fontId="3" fillId="34" borderId="12" xfId="38" applyNumberFormat="1" applyFont="1" applyFill="1" applyBorder="1" applyAlignment="1">
      <alignment horizontal="center" vertical="center" wrapText="1"/>
    </xf>
    <xf numFmtId="0" fontId="3" fillId="34" borderId="11" xfId="38" applyNumberFormat="1" applyFont="1" applyFill="1" applyBorder="1" applyAlignment="1">
      <alignment horizontal="center" vertical="center" wrapText="1"/>
    </xf>
    <xf numFmtId="0" fontId="3" fillId="34" borderId="10" xfId="38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2</xdr:col>
      <xdr:colOff>19050</xdr:colOff>
      <xdr:row>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704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90" zoomScaleSheetLayoutView="90" zoomScalePageLayoutView="80" workbookViewId="0" topLeftCell="A66">
      <selection activeCell="J71" sqref="J71"/>
    </sheetView>
  </sheetViews>
  <sheetFormatPr defaultColWidth="9.140625" defaultRowHeight="15"/>
  <cols>
    <col min="1" max="1" width="5.57421875" style="0" customWidth="1"/>
    <col min="2" max="2" width="21.7109375" style="0" customWidth="1"/>
    <col min="3" max="3" width="11.8515625" style="0" customWidth="1"/>
    <col min="4" max="4" width="32.8515625" style="0" customWidth="1"/>
    <col min="5" max="5" width="17.28125" style="0" customWidth="1"/>
    <col min="6" max="6" width="10.7109375" style="0" customWidth="1"/>
    <col min="7" max="7" width="14.7109375" style="0" customWidth="1"/>
    <col min="8" max="8" width="15.421875" style="0" customWidth="1"/>
    <col min="9" max="9" width="16.57421875" style="0" customWidth="1"/>
    <col min="10" max="10" width="20.140625" style="0" customWidth="1"/>
    <col min="11" max="11" width="17.57421875" style="0" customWidth="1"/>
  </cols>
  <sheetData>
    <row r="1" spans="1:11" ht="15.75">
      <c r="A1" s="66" t="s">
        <v>97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">
      <c r="A2" s="67" t="s">
        <v>98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">
      <c r="A3" s="41"/>
      <c r="B3" s="41"/>
      <c r="C3" s="41"/>
      <c r="D3" s="41"/>
      <c r="E3" s="41"/>
      <c r="F3" s="41"/>
      <c r="G3" s="41"/>
      <c r="H3" s="41"/>
      <c r="I3" s="60" t="s">
        <v>252</v>
      </c>
      <c r="J3" s="60"/>
      <c r="K3" s="60"/>
    </row>
    <row r="4" spans="1:11" ht="15">
      <c r="A4" s="41"/>
      <c r="B4" s="41"/>
      <c r="C4" s="41"/>
      <c r="D4" s="41"/>
      <c r="E4" s="41"/>
      <c r="F4" s="41"/>
      <c r="G4" s="41"/>
      <c r="H4" s="41"/>
      <c r="I4" s="41"/>
      <c r="J4" s="47"/>
      <c r="K4" s="47"/>
    </row>
    <row r="5" spans="1:11" ht="15">
      <c r="A5" s="67" t="s">
        <v>99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7" spans="1:11" ht="15" customHeight="1">
      <c r="A7" s="68" t="s">
        <v>65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5" customHeight="1">
      <c r="A9" s="40"/>
      <c r="B9" s="46"/>
      <c r="C9" s="40"/>
      <c r="D9" s="40"/>
      <c r="E9" s="40"/>
      <c r="F9" s="40"/>
      <c r="G9" s="40"/>
      <c r="H9" s="40"/>
      <c r="I9" s="40"/>
      <c r="J9" s="40"/>
      <c r="K9" s="40"/>
    </row>
    <row r="10" spans="1:11" ht="15" customHeight="1">
      <c r="A10" s="69" t="s">
        <v>24</v>
      </c>
      <c r="B10" s="70" t="s">
        <v>43</v>
      </c>
      <c r="C10" s="69" t="s">
        <v>32</v>
      </c>
      <c r="D10" s="72" t="s">
        <v>0</v>
      </c>
      <c r="E10" s="72" t="s">
        <v>1</v>
      </c>
      <c r="F10" s="65" t="s">
        <v>2</v>
      </c>
      <c r="G10" s="64" t="s">
        <v>3</v>
      </c>
      <c r="H10" s="64"/>
      <c r="I10" s="64"/>
      <c r="J10" s="65" t="s">
        <v>38</v>
      </c>
      <c r="K10" s="65" t="s">
        <v>11</v>
      </c>
    </row>
    <row r="11" spans="1:11" ht="35.25" customHeight="1">
      <c r="A11" s="69"/>
      <c r="B11" s="71"/>
      <c r="C11" s="69"/>
      <c r="D11" s="72"/>
      <c r="E11" s="72"/>
      <c r="F11" s="65"/>
      <c r="G11" s="8" t="s">
        <v>4</v>
      </c>
      <c r="H11" s="8" t="s">
        <v>5</v>
      </c>
      <c r="I11" s="8" t="s">
        <v>36</v>
      </c>
      <c r="J11" s="65"/>
      <c r="K11" s="65"/>
    </row>
    <row r="12" spans="1:11" ht="54" customHeight="1">
      <c r="A12" s="49">
        <v>1</v>
      </c>
      <c r="B12" s="50" t="s">
        <v>41</v>
      </c>
      <c r="C12" s="29" t="s">
        <v>100</v>
      </c>
      <c r="D12" s="30" t="s">
        <v>20</v>
      </c>
      <c r="E12" s="30" t="s">
        <v>86</v>
      </c>
      <c r="F12" s="51">
        <v>41635</v>
      </c>
      <c r="G12" s="5">
        <v>200000</v>
      </c>
      <c r="H12" s="6">
        <v>20000</v>
      </c>
      <c r="I12" s="52">
        <f>SUM(G12+H12)</f>
        <v>220000</v>
      </c>
      <c r="J12" s="53">
        <v>200000</v>
      </c>
      <c r="K12" s="49" t="s">
        <v>14</v>
      </c>
    </row>
    <row r="13" spans="1:11" ht="54.75" customHeight="1">
      <c r="A13" s="49">
        <f>A12+1</f>
        <v>2</v>
      </c>
      <c r="B13" s="50" t="s">
        <v>109</v>
      </c>
      <c r="C13" s="29" t="s">
        <v>110</v>
      </c>
      <c r="D13" s="30" t="s">
        <v>111</v>
      </c>
      <c r="E13" s="30" t="s">
        <v>112</v>
      </c>
      <c r="F13" s="51">
        <v>41669</v>
      </c>
      <c r="G13" s="5">
        <v>9618300</v>
      </c>
      <c r="H13" s="6">
        <v>2810137.89</v>
      </c>
      <c r="I13" s="16">
        <f>G13+H13</f>
        <v>12428437.89</v>
      </c>
      <c r="J13" s="58" t="s">
        <v>244</v>
      </c>
      <c r="K13" s="49" t="s">
        <v>113</v>
      </c>
    </row>
    <row r="14" spans="1:11" ht="60" customHeight="1">
      <c r="A14" s="49">
        <f aca="true" t="shared" si="0" ref="A14:A77">A13+1</f>
        <v>3</v>
      </c>
      <c r="B14" s="14" t="s">
        <v>42</v>
      </c>
      <c r="C14" s="1" t="s">
        <v>33</v>
      </c>
      <c r="D14" s="1" t="s">
        <v>29</v>
      </c>
      <c r="E14" s="1" t="s">
        <v>6</v>
      </c>
      <c r="F14" s="13">
        <v>41639</v>
      </c>
      <c r="G14" s="6">
        <v>4943600</v>
      </c>
      <c r="H14" s="17">
        <v>247180</v>
      </c>
      <c r="I14" s="16">
        <f aca="true" t="shared" si="1" ref="I14:I23">SUM(G14+H14)</f>
        <v>5190780</v>
      </c>
      <c r="J14" s="42">
        <v>4943600</v>
      </c>
      <c r="K14" s="12" t="s">
        <v>40</v>
      </c>
    </row>
    <row r="15" spans="1:11" ht="54.75" customHeight="1">
      <c r="A15" s="49">
        <f t="shared" si="0"/>
        <v>4</v>
      </c>
      <c r="B15" s="14" t="s">
        <v>44</v>
      </c>
      <c r="C15" s="29" t="s">
        <v>100</v>
      </c>
      <c r="D15" s="1" t="s">
        <v>22</v>
      </c>
      <c r="E15" s="1" t="s">
        <v>6</v>
      </c>
      <c r="F15" s="13">
        <v>41698</v>
      </c>
      <c r="G15" s="16">
        <v>987600</v>
      </c>
      <c r="H15" s="6">
        <v>52000</v>
      </c>
      <c r="I15" s="16">
        <f t="shared" si="1"/>
        <v>1039600</v>
      </c>
      <c r="J15" s="42">
        <v>460024.08</v>
      </c>
      <c r="K15" s="1" t="s">
        <v>40</v>
      </c>
    </row>
    <row r="16" spans="1:11" ht="56.25" customHeight="1">
      <c r="A16" s="49">
        <f t="shared" si="0"/>
        <v>5</v>
      </c>
      <c r="B16" s="14" t="s">
        <v>45</v>
      </c>
      <c r="C16" s="29" t="s">
        <v>100</v>
      </c>
      <c r="D16" s="1" t="s">
        <v>7</v>
      </c>
      <c r="E16" s="1" t="s">
        <v>6</v>
      </c>
      <c r="F16" s="13">
        <v>41694</v>
      </c>
      <c r="G16" s="6">
        <v>2965600</v>
      </c>
      <c r="H16" s="6">
        <v>156084.22</v>
      </c>
      <c r="I16" s="16">
        <f t="shared" si="1"/>
        <v>3121684.22</v>
      </c>
      <c r="J16" s="42">
        <v>1537367.04</v>
      </c>
      <c r="K16" s="1" t="s">
        <v>53</v>
      </c>
    </row>
    <row r="17" spans="1:11" ht="56.25" customHeight="1">
      <c r="A17" s="49">
        <f t="shared" si="0"/>
        <v>6</v>
      </c>
      <c r="B17" s="14" t="s">
        <v>46</v>
      </c>
      <c r="C17" s="29" t="s">
        <v>100</v>
      </c>
      <c r="D17" s="1" t="s">
        <v>21</v>
      </c>
      <c r="E17" s="1" t="s">
        <v>6</v>
      </c>
      <c r="F17" s="13">
        <v>41698</v>
      </c>
      <c r="G17" s="6">
        <v>394200</v>
      </c>
      <c r="H17" s="15">
        <v>30942.6</v>
      </c>
      <c r="I17" s="16">
        <f t="shared" si="1"/>
        <v>425142.6</v>
      </c>
      <c r="J17" s="42">
        <v>268331.94</v>
      </c>
      <c r="K17" s="12" t="s">
        <v>40</v>
      </c>
    </row>
    <row r="18" spans="1:11" ht="56.25" customHeight="1">
      <c r="A18" s="49">
        <f t="shared" si="0"/>
        <v>7</v>
      </c>
      <c r="B18" s="14" t="s">
        <v>47</v>
      </c>
      <c r="C18" s="29" t="s">
        <v>100</v>
      </c>
      <c r="D18" s="1" t="s">
        <v>9</v>
      </c>
      <c r="E18" s="1" t="s">
        <v>6</v>
      </c>
      <c r="F18" s="13">
        <v>41697</v>
      </c>
      <c r="G18" s="6">
        <v>6921600</v>
      </c>
      <c r="H18" s="15">
        <v>364295</v>
      </c>
      <c r="I18" s="16">
        <f t="shared" si="1"/>
        <v>7285895</v>
      </c>
      <c r="J18" s="42">
        <v>5427226.56</v>
      </c>
      <c r="K18" s="1" t="s">
        <v>53</v>
      </c>
    </row>
    <row r="19" spans="1:11" ht="66.75" customHeight="1">
      <c r="A19" s="49">
        <f t="shared" si="0"/>
        <v>8</v>
      </c>
      <c r="B19" s="14" t="s">
        <v>48</v>
      </c>
      <c r="C19" s="29" t="s">
        <v>100</v>
      </c>
      <c r="D19" s="1" t="s">
        <v>15</v>
      </c>
      <c r="E19" s="25" t="s">
        <v>86</v>
      </c>
      <c r="F19" s="13">
        <v>41635</v>
      </c>
      <c r="G19" s="5">
        <v>553359</v>
      </c>
      <c r="H19" s="5">
        <v>29130</v>
      </c>
      <c r="I19" s="16">
        <f t="shared" si="1"/>
        <v>582489</v>
      </c>
      <c r="J19" s="42">
        <v>553359</v>
      </c>
      <c r="K19" s="12" t="s">
        <v>14</v>
      </c>
    </row>
    <row r="20" spans="1:11" ht="69.75" customHeight="1">
      <c r="A20" s="49">
        <f t="shared" si="0"/>
        <v>9</v>
      </c>
      <c r="B20" s="14" t="s">
        <v>49</v>
      </c>
      <c r="C20" s="48" t="s">
        <v>100</v>
      </c>
      <c r="D20" s="25" t="s">
        <v>23</v>
      </c>
      <c r="E20" s="25" t="s">
        <v>16</v>
      </c>
      <c r="F20" s="13">
        <v>41970</v>
      </c>
      <c r="G20" s="6">
        <v>100000</v>
      </c>
      <c r="H20" s="6">
        <v>5000</v>
      </c>
      <c r="I20" s="16">
        <f t="shared" si="1"/>
        <v>105000</v>
      </c>
      <c r="J20" s="42">
        <v>100000</v>
      </c>
      <c r="K20" s="12" t="s">
        <v>17</v>
      </c>
    </row>
    <row r="21" spans="1:11" ht="56.25" customHeight="1">
      <c r="A21" s="49">
        <f t="shared" si="0"/>
        <v>10</v>
      </c>
      <c r="B21" s="14" t="s">
        <v>213</v>
      </c>
      <c r="C21" s="4" t="s">
        <v>100</v>
      </c>
      <c r="D21" s="25" t="s">
        <v>211</v>
      </c>
      <c r="E21" s="25" t="s">
        <v>212</v>
      </c>
      <c r="F21" s="13">
        <v>41639</v>
      </c>
      <c r="G21" s="6">
        <v>499997.8</v>
      </c>
      <c r="H21" s="6">
        <v>20850</v>
      </c>
      <c r="I21" s="16">
        <f t="shared" si="1"/>
        <v>520847.8</v>
      </c>
      <c r="J21" s="6">
        <v>499997.8</v>
      </c>
      <c r="K21" s="12" t="s">
        <v>14</v>
      </c>
    </row>
    <row r="22" spans="1:11" ht="75.75" customHeight="1">
      <c r="A22" s="49">
        <f t="shared" si="0"/>
        <v>11</v>
      </c>
      <c r="B22" s="18" t="s">
        <v>50</v>
      </c>
      <c r="C22" s="29" t="s">
        <v>100</v>
      </c>
      <c r="D22" s="1" t="s">
        <v>39</v>
      </c>
      <c r="E22" s="1" t="s">
        <v>19</v>
      </c>
      <c r="F22" s="13">
        <v>42094</v>
      </c>
      <c r="G22" s="6">
        <v>476207</v>
      </c>
      <c r="H22" s="6">
        <v>20235.06</v>
      </c>
      <c r="I22" s="16">
        <f t="shared" si="1"/>
        <v>496442.06</v>
      </c>
      <c r="J22" s="43">
        <v>238047</v>
      </c>
      <c r="K22" s="12" t="s">
        <v>18</v>
      </c>
    </row>
    <row r="23" spans="1:11" ht="75.75" customHeight="1">
      <c r="A23" s="49">
        <f t="shared" si="0"/>
        <v>12</v>
      </c>
      <c r="B23" s="14" t="s">
        <v>51</v>
      </c>
      <c r="C23" s="25" t="s">
        <v>34</v>
      </c>
      <c r="D23" s="25" t="s">
        <v>114</v>
      </c>
      <c r="E23" s="3" t="s">
        <v>26</v>
      </c>
      <c r="F23" s="13">
        <v>41833</v>
      </c>
      <c r="G23" s="7">
        <v>10000000</v>
      </c>
      <c r="H23" s="7">
        <v>4621002.63</v>
      </c>
      <c r="I23" s="16">
        <f t="shared" si="1"/>
        <v>14621002.629999999</v>
      </c>
      <c r="J23" s="43">
        <v>7772353.34</v>
      </c>
      <c r="K23" s="25" t="s">
        <v>28</v>
      </c>
    </row>
    <row r="24" spans="1:11" ht="73.5" customHeight="1">
      <c r="A24" s="49">
        <f t="shared" si="0"/>
        <v>13</v>
      </c>
      <c r="B24" s="14" t="s">
        <v>118</v>
      </c>
      <c r="C24" s="1" t="s">
        <v>54</v>
      </c>
      <c r="D24" s="1" t="s">
        <v>115</v>
      </c>
      <c r="E24" s="1" t="s">
        <v>6</v>
      </c>
      <c r="F24" s="13">
        <v>42035</v>
      </c>
      <c r="G24" s="6">
        <v>12206402.77</v>
      </c>
      <c r="H24" s="6">
        <v>2172795.76</v>
      </c>
      <c r="I24" s="16">
        <f>SUM(G24+H24)</f>
        <v>14379198.53</v>
      </c>
      <c r="J24" s="44">
        <v>3658258.91</v>
      </c>
      <c r="K24" s="1" t="s">
        <v>52</v>
      </c>
    </row>
    <row r="25" spans="1:11" ht="63.75" customHeight="1">
      <c r="A25" s="49">
        <f t="shared" si="0"/>
        <v>14</v>
      </c>
      <c r="B25" s="14" t="s">
        <v>119</v>
      </c>
      <c r="C25" s="1" t="s">
        <v>54</v>
      </c>
      <c r="D25" s="1" t="s">
        <v>27</v>
      </c>
      <c r="E25" s="1" t="s">
        <v>6</v>
      </c>
      <c r="F25" s="13">
        <v>41850</v>
      </c>
      <c r="G25" s="6">
        <v>7117476.25</v>
      </c>
      <c r="H25" s="6">
        <v>165827.69</v>
      </c>
      <c r="I25" s="16">
        <f>SUM(G25+H25)</f>
        <v>7283303.94</v>
      </c>
      <c r="J25" s="16">
        <v>1591467.69</v>
      </c>
      <c r="K25" s="1" t="s">
        <v>52</v>
      </c>
    </row>
    <row r="26" spans="1:11" ht="64.5" customHeight="1">
      <c r="A26" s="49">
        <f t="shared" si="0"/>
        <v>15</v>
      </c>
      <c r="B26" s="14" t="s">
        <v>120</v>
      </c>
      <c r="C26" s="1" t="s">
        <v>54</v>
      </c>
      <c r="D26" s="1" t="s">
        <v>116</v>
      </c>
      <c r="E26" s="1" t="s">
        <v>6</v>
      </c>
      <c r="F26" s="13">
        <v>42035</v>
      </c>
      <c r="G26" s="6">
        <v>16169801.6</v>
      </c>
      <c r="H26" s="6">
        <v>61876.15</v>
      </c>
      <c r="I26" s="16">
        <f>SUM(G26+H26)</f>
        <v>16231677.75</v>
      </c>
      <c r="J26" s="7">
        <v>3594546.9</v>
      </c>
      <c r="K26" s="1" t="s">
        <v>56</v>
      </c>
    </row>
    <row r="27" spans="1:11" ht="81" customHeight="1">
      <c r="A27" s="49">
        <f t="shared" si="0"/>
        <v>16</v>
      </c>
      <c r="B27" s="14" t="s">
        <v>121</v>
      </c>
      <c r="C27" s="25" t="s">
        <v>35</v>
      </c>
      <c r="D27" s="25" t="s">
        <v>30</v>
      </c>
      <c r="E27" s="25" t="s">
        <v>6</v>
      </c>
      <c r="F27" s="13">
        <v>42259</v>
      </c>
      <c r="G27" s="7">
        <v>14170000</v>
      </c>
      <c r="H27" s="7">
        <v>748884.15</v>
      </c>
      <c r="I27" s="16">
        <f>SUM(G27+H27)</f>
        <v>14918884.15</v>
      </c>
      <c r="J27" s="7">
        <v>8322412.34</v>
      </c>
      <c r="K27" s="25" t="s">
        <v>55</v>
      </c>
    </row>
    <row r="28" spans="1:11" ht="64.5" customHeight="1">
      <c r="A28" s="49">
        <f t="shared" si="0"/>
        <v>17</v>
      </c>
      <c r="B28" s="14" t="s">
        <v>122</v>
      </c>
      <c r="C28" s="1" t="s">
        <v>54</v>
      </c>
      <c r="D28" s="1" t="s">
        <v>117</v>
      </c>
      <c r="E28" s="1" t="s">
        <v>6</v>
      </c>
      <c r="F28" s="13">
        <v>42035</v>
      </c>
      <c r="G28" s="7">
        <v>15000000</v>
      </c>
      <c r="H28" s="7">
        <v>1639315.07</v>
      </c>
      <c r="I28" s="16">
        <f>SUM(G28+H28)</f>
        <v>16639315.07</v>
      </c>
      <c r="J28" s="44">
        <v>2162508.43</v>
      </c>
      <c r="K28" s="1" t="s">
        <v>56</v>
      </c>
    </row>
    <row r="29" spans="1:11" ht="74.25" customHeight="1">
      <c r="A29" s="49">
        <f t="shared" si="0"/>
        <v>18</v>
      </c>
      <c r="B29" s="14" t="s">
        <v>123</v>
      </c>
      <c r="C29" s="25" t="s">
        <v>35</v>
      </c>
      <c r="D29" s="25" t="s">
        <v>31</v>
      </c>
      <c r="E29" s="25" t="s">
        <v>6</v>
      </c>
      <c r="F29" s="13">
        <v>42320</v>
      </c>
      <c r="G29" s="7">
        <v>9917558.62</v>
      </c>
      <c r="H29" s="7">
        <v>881850.15</v>
      </c>
      <c r="I29" s="16">
        <f>SUM(G29+H29)</f>
        <v>10799408.77</v>
      </c>
      <c r="J29" s="44">
        <v>2491404.41</v>
      </c>
      <c r="K29" s="25" t="s">
        <v>56</v>
      </c>
    </row>
    <row r="30" spans="1:11" ht="85.5" customHeight="1">
      <c r="A30" s="49">
        <f t="shared" si="0"/>
        <v>19</v>
      </c>
      <c r="B30" s="14" t="s">
        <v>124</v>
      </c>
      <c r="C30" s="1" t="s">
        <v>54</v>
      </c>
      <c r="D30" s="1" t="s">
        <v>37</v>
      </c>
      <c r="E30" s="1" t="s">
        <v>6</v>
      </c>
      <c r="F30" s="13">
        <v>41639</v>
      </c>
      <c r="G30" s="6">
        <v>2020000</v>
      </c>
      <c r="H30" s="6">
        <v>126123.7</v>
      </c>
      <c r="I30" s="16">
        <f>SUM(G30+H30)</f>
        <v>2146123.7</v>
      </c>
      <c r="J30" s="44">
        <v>1291790</v>
      </c>
      <c r="K30" s="1" t="s">
        <v>40</v>
      </c>
    </row>
    <row r="31" spans="1:11" ht="90.75" customHeight="1">
      <c r="A31" s="49">
        <f t="shared" si="0"/>
        <v>20</v>
      </c>
      <c r="B31" s="14" t="s">
        <v>129</v>
      </c>
      <c r="C31" s="25" t="s">
        <v>35</v>
      </c>
      <c r="D31" s="25" t="s">
        <v>178</v>
      </c>
      <c r="E31" s="1" t="s">
        <v>12</v>
      </c>
      <c r="F31" s="13" t="s">
        <v>10</v>
      </c>
      <c r="G31" s="6">
        <v>200000</v>
      </c>
      <c r="H31" s="6">
        <v>324885.22</v>
      </c>
      <c r="I31" s="16">
        <f>SUM(G31+H31)</f>
        <v>524885.22</v>
      </c>
      <c r="J31" s="27">
        <v>150000</v>
      </c>
      <c r="K31" s="25" t="s">
        <v>13</v>
      </c>
    </row>
    <row r="32" spans="1:11" ht="73.5" customHeight="1">
      <c r="A32" s="49">
        <f t="shared" si="0"/>
        <v>21</v>
      </c>
      <c r="B32" s="14" t="s">
        <v>130</v>
      </c>
      <c r="C32" s="25" t="s">
        <v>35</v>
      </c>
      <c r="D32" s="25" t="s">
        <v>179</v>
      </c>
      <c r="E32" s="22" t="s">
        <v>12</v>
      </c>
      <c r="F32" s="13" t="s">
        <v>10</v>
      </c>
      <c r="G32" s="24">
        <v>400000</v>
      </c>
      <c r="H32" s="24">
        <v>374105.25</v>
      </c>
      <c r="I32" s="16">
        <f>SUM(G32+H32)</f>
        <v>774105.25</v>
      </c>
      <c r="J32" s="27">
        <v>300000</v>
      </c>
      <c r="K32" s="23" t="s">
        <v>13</v>
      </c>
    </row>
    <row r="33" spans="1:11" ht="73.5" customHeight="1">
      <c r="A33" s="49">
        <f t="shared" si="0"/>
        <v>22</v>
      </c>
      <c r="B33" s="14" t="s">
        <v>131</v>
      </c>
      <c r="C33" s="25" t="s">
        <v>35</v>
      </c>
      <c r="D33" s="25" t="s">
        <v>180</v>
      </c>
      <c r="E33" s="22" t="s">
        <v>12</v>
      </c>
      <c r="F33" s="13" t="s">
        <v>10</v>
      </c>
      <c r="G33" s="24">
        <v>200000</v>
      </c>
      <c r="H33" s="24">
        <v>215837.14</v>
      </c>
      <c r="I33" s="16">
        <f>SUM(G33+H33)</f>
        <v>415837.14</v>
      </c>
      <c r="J33" s="27">
        <v>150000</v>
      </c>
      <c r="K33" s="23" t="s">
        <v>13</v>
      </c>
    </row>
    <row r="34" spans="1:11" ht="73.5" customHeight="1">
      <c r="A34" s="49">
        <f t="shared" si="0"/>
        <v>23</v>
      </c>
      <c r="B34" s="14" t="s">
        <v>132</v>
      </c>
      <c r="C34" s="25" t="s">
        <v>35</v>
      </c>
      <c r="D34" s="25" t="s">
        <v>181</v>
      </c>
      <c r="E34" s="25" t="s">
        <v>12</v>
      </c>
      <c r="F34" s="13" t="s">
        <v>10</v>
      </c>
      <c r="G34" s="27">
        <v>200000</v>
      </c>
      <c r="H34" s="27">
        <v>292129.01</v>
      </c>
      <c r="I34" s="31">
        <f>SUM(G34+H34)</f>
        <v>492129.01</v>
      </c>
      <c r="J34" s="27">
        <v>150000</v>
      </c>
      <c r="K34" s="19" t="s">
        <v>13</v>
      </c>
    </row>
    <row r="35" spans="1:11" ht="73.5" customHeight="1">
      <c r="A35" s="49">
        <f t="shared" si="0"/>
        <v>24</v>
      </c>
      <c r="B35" s="14" t="s">
        <v>133</v>
      </c>
      <c r="C35" s="54" t="s">
        <v>100</v>
      </c>
      <c r="D35" s="19" t="s">
        <v>57</v>
      </c>
      <c r="E35" s="19" t="s">
        <v>147</v>
      </c>
      <c r="F35" s="13">
        <v>41669</v>
      </c>
      <c r="G35" s="6">
        <v>975000</v>
      </c>
      <c r="H35" s="6">
        <v>151489.27</v>
      </c>
      <c r="I35" s="16">
        <f>SUM(G35+H35)</f>
        <v>1126489.27</v>
      </c>
      <c r="J35" s="27">
        <v>975000</v>
      </c>
      <c r="K35" s="1" t="s">
        <v>58</v>
      </c>
    </row>
    <row r="36" spans="1:11" ht="73.5" customHeight="1">
      <c r="A36" s="49">
        <f t="shared" si="0"/>
        <v>25</v>
      </c>
      <c r="B36" s="20" t="s">
        <v>134</v>
      </c>
      <c r="C36" s="29" t="s">
        <v>100</v>
      </c>
      <c r="D36" s="21" t="s">
        <v>59</v>
      </c>
      <c r="E36" s="21" t="s">
        <v>6</v>
      </c>
      <c r="F36" s="13">
        <v>42003</v>
      </c>
      <c r="G36" s="6">
        <v>690900</v>
      </c>
      <c r="H36" s="6">
        <f>G36*0.04/0.96</f>
        <v>28787.5</v>
      </c>
      <c r="I36" s="16">
        <f>SUM(G36+H36)</f>
        <v>719687.5</v>
      </c>
      <c r="J36" s="27">
        <v>345450</v>
      </c>
      <c r="K36" s="1" t="s">
        <v>60</v>
      </c>
    </row>
    <row r="37" spans="1:11" ht="73.5" customHeight="1">
      <c r="A37" s="49">
        <f t="shared" si="0"/>
        <v>26</v>
      </c>
      <c r="B37" s="20" t="s">
        <v>135</v>
      </c>
      <c r="C37" s="26" t="s">
        <v>100</v>
      </c>
      <c r="D37" s="21" t="s">
        <v>125</v>
      </c>
      <c r="E37" s="21" t="s">
        <v>61</v>
      </c>
      <c r="F37" s="13">
        <v>41973</v>
      </c>
      <c r="G37" s="6">
        <v>1150000</v>
      </c>
      <c r="H37" s="6">
        <v>47916.67</v>
      </c>
      <c r="I37" s="16">
        <f>SUM(G37+H37)</f>
        <v>1197916.67</v>
      </c>
      <c r="J37" s="27">
        <v>500000</v>
      </c>
      <c r="K37" s="1" t="s">
        <v>40</v>
      </c>
    </row>
    <row r="38" spans="1:11" ht="79.5" customHeight="1">
      <c r="A38" s="49">
        <f t="shared" si="0"/>
        <v>27</v>
      </c>
      <c r="B38" s="20" t="s">
        <v>62</v>
      </c>
      <c r="C38" s="25" t="s">
        <v>35</v>
      </c>
      <c r="D38" s="25" t="s">
        <v>104</v>
      </c>
      <c r="E38" s="25" t="s">
        <v>63</v>
      </c>
      <c r="F38" s="13">
        <v>41787</v>
      </c>
      <c r="G38" s="27">
        <v>14417046</v>
      </c>
      <c r="H38" s="27">
        <v>7723032.83</v>
      </c>
      <c r="I38" s="31">
        <f>SUM(G38+H38)</f>
        <v>22140078.83</v>
      </c>
      <c r="J38" s="27">
        <v>5910988.86</v>
      </c>
      <c r="K38" s="19" t="s">
        <v>64</v>
      </c>
    </row>
    <row r="39" spans="1:11" ht="79.5" customHeight="1">
      <c r="A39" s="49">
        <f t="shared" si="0"/>
        <v>28</v>
      </c>
      <c r="B39" s="20" t="s">
        <v>136</v>
      </c>
      <c r="C39" s="29" t="s">
        <v>100</v>
      </c>
      <c r="D39" s="26" t="s">
        <v>66</v>
      </c>
      <c r="E39" s="26" t="s">
        <v>16</v>
      </c>
      <c r="F39" s="13">
        <v>41820</v>
      </c>
      <c r="G39" s="6">
        <v>230000</v>
      </c>
      <c r="H39" s="6">
        <v>149346.6</v>
      </c>
      <c r="I39" s="6">
        <f aca="true" t="shared" si="2" ref="I39:I67">SUM(G39+H39)</f>
        <v>379346.6</v>
      </c>
      <c r="J39" s="27">
        <v>230000</v>
      </c>
      <c r="K39" s="26" t="s">
        <v>91</v>
      </c>
    </row>
    <row r="40" spans="1:11" ht="60" customHeight="1">
      <c r="A40" s="49">
        <f t="shared" si="0"/>
        <v>29</v>
      </c>
      <c r="B40" s="20" t="s">
        <v>137</v>
      </c>
      <c r="C40" s="29" t="s">
        <v>100</v>
      </c>
      <c r="D40" s="26" t="s">
        <v>67</v>
      </c>
      <c r="E40" s="26" t="s">
        <v>8</v>
      </c>
      <c r="F40" s="13">
        <v>41788</v>
      </c>
      <c r="G40" s="6">
        <v>387189.96</v>
      </c>
      <c r="H40" s="6">
        <v>202940.18</v>
      </c>
      <c r="I40" s="6">
        <f t="shared" si="2"/>
        <v>590130.14</v>
      </c>
      <c r="J40" s="6" t="s">
        <v>176</v>
      </c>
      <c r="K40" s="26" t="s">
        <v>92</v>
      </c>
    </row>
    <row r="41" spans="1:11" ht="77.25" customHeight="1">
      <c r="A41" s="49">
        <f t="shared" si="0"/>
        <v>30</v>
      </c>
      <c r="B41" s="20" t="s">
        <v>138</v>
      </c>
      <c r="C41" s="29" t="s">
        <v>100</v>
      </c>
      <c r="D41" s="26" t="s">
        <v>68</v>
      </c>
      <c r="E41" s="3" t="s">
        <v>69</v>
      </c>
      <c r="F41" s="13">
        <v>41638</v>
      </c>
      <c r="G41" s="33">
        <v>374700.19</v>
      </c>
      <c r="H41" s="33">
        <v>15612.51</v>
      </c>
      <c r="I41" s="6">
        <f t="shared" si="2"/>
        <v>390312.7</v>
      </c>
      <c r="J41" s="27">
        <v>0</v>
      </c>
      <c r="K41" s="12" t="s">
        <v>93</v>
      </c>
    </row>
    <row r="42" spans="1:11" ht="79.5" customHeight="1">
      <c r="A42" s="49">
        <f t="shared" si="0"/>
        <v>31</v>
      </c>
      <c r="B42" s="20" t="s">
        <v>139</v>
      </c>
      <c r="C42" s="29" t="s">
        <v>100</v>
      </c>
      <c r="D42" s="26" t="s">
        <v>70</v>
      </c>
      <c r="E42" s="26" t="s">
        <v>71</v>
      </c>
      <c r="F42" s="13">
        <v>41624</v>
      </c>
      <c r="G42" s="7">
        <v>120000</v>
      </c>
      <c r="H42" s="7">
        <v>5000</v>
      </c>
      <c r="I42" s="6">
        <f t="shared" si="2"/>
        <v>125000</v>
      </c>
      <c r="J42" s="27">
        <v>120000</v>
      </c>
      <c r="K42" s="38" t="s">
        <v>13</v>
      </c>
    </row>
    <row r="43" spans="1:11" ht="67.5" customHeight="1">
      <c r="A43" s="49">
        <f t="shared" si="0"/>
        <v>32</v>
      </c>
      <c r="B43" s="20" t="s">
        <v>140</v>
      </c>
      <c r="C43" s="54" t="s">
        <v>100</v>
      </c>
      <c r="D43" s="3" t="s">
        <v>126</v>
      </c>
      <c r="E43" s="26" t="s">
        <v>12</v>
      </c>
      <c r="F43" s="13" t="s">
        <v>10</v>
      </c>
      <c r="G43" s="7">
        <v>100000</v>
      </c>
      <c r="H43" s="32">
        <v>45133.32</v>
      </c>
      <c r="I43" s="7">
        <f t="shared" si="2"/>
        <v>145133.32</v>
      </c>
      <c r="J43" s="27">
        <v>20000</v>
      </c>
      <c r="K43" s="38" t="s">
        <v>13</v>
      </c>
    </row>
    <row r="44" spans="1:11" ht="61.5" customHeight="1">
      <c r="A44" s="49">
        <f t="shared" si="0"/>
        <v>33</v>
      </c>
      <c r="B44" s="20" t="s">
        <v>141</v>
      </c>
      <c r="C44" s="54" t="s">
        <v>100</v>
      </c>
      <c r="D44" s="3" t="s">
        <v>127</v>
      </c>
      <c r="E44" s="26" t="s">
        <v>12</v>
      </c>
      <c r="F44" s="13" t="s">
        <v>10</v>
      </c>
      <c r="G44" s="7">
        <v>80000</v>
      </c>
      <c r="H44" s="32">
        <v>67759.09</v>
      </c>
      <c r="I44" s="7">
        <f t="shared" si="2"/>
        <v>147759.09</v>
      </c>
      <c r="J44" s="27">
        <v>64000</v>
      </c>
      <c r="K44" s="38" t="s">
        <v>13</v>
      </c>
    </row>
    <row r="45" spans="1:11" ht="56.25" customHeight="1">
      <c r="A45" s="49">
        <f t="shared" si="0"/>
        <v>34</v>
      </c>
      <c r="B45" s="20" t="s">
        <v>142</v>
      </c>
      <c r="C45" s="29" t="s">
        <v>100</v>
      </c>
      <c r="D45" s="3" t="s">
        <v>128</v>
      </c>
      <c r="E45" s="26" t="s">
        <v>72</v>
      </c>
      <c r="F45" s="13">
        <v>41729</v>
      </c>
      <c r="G45" s="7">
        <v>500000</v>
      </c>
      <c r="H45" s="34">
        <v>20833.33</v>
      </c>
      <c r="I45" s="7">
        <f t="shared" si="2"/>
        <v>520833.33</v>
      </c>
      <c r="J45" s="27">
        <v>500000</v>
      </c>
      <c r="K45" s="38" t="s">
        <v>40</v>
      </c>
    </row>
    <row r="46" spans="1:11" ht="57.75" customHeight="1">
      <c r="A46" s="49">
        <f t="shared" si="0"/>
        <v>35</v>
      </c>
      <c r="B46" s="20" t="s">
        <v>143</v>
      </c>
      <c r="C46" s="29" t="s">
        <v>100</v>
      </c>
      <c r="D46" s="25" t="s">
        <v>73</v>
      </c>
      <c r="E46" s="3" t="s">
        <v>74</v>
      </c>
      <c r="F46" s="13">
        <v>41729</v>
      </c>
      <c r="G46" s="7">
        <v>585000</v>
      </c>
      <c r="H46" s="7">
        <v>97740.88</v>
      </c>
      <c r="I46" s="7">
        <f t="shared" si="2"/>
        <v>682740.88</v>
      </c>
      <c r="J46" s="27">
        <v>585000</v>
      </c>
      <c r="K46" s="38" t="s">
        <v>13</v>
      </c>
    </row>
    <row r="47" spans="1:11" ht="57.75" customHeight="1">
      <c r="A47" s="49">
        <f t="shared" si="0"/>
        <v>36</v>
      </c>
      <c r="B47" s="20" t="s">
        <v>144</v>
      </c>
      <c r="C47" s="29" t="s">
        <v>100</v>
      </c>
      <c r="D47" s="25" t="s">
        <v>105</v>
      </c>
      <c r="E47" s="3" t="s">
        <v>74</v>
      </c>
      <c r="F47" s="13">
        <v>41773</v>
      </c>
      <c r="G47" s="7">
        <v>165000</v>
      </c>
      <c r="H47" s="7">
        <v>6875</v>
      </c>
      <c r="I47" s="7">
        <f t="shared" si="2"/>
        <v>171875</v>
      </c>
      <c r="J47" s="27">
        <v>165000</v>
      </c>
      <c r="K47" s="38" t="s">
        <v>13</v>
      </c>
    </row>
    <row r="48" spans="1:11" ht="52.5" customHeight="1">
      <c r="A48" s="49">
        <f t="shared" si="0"/>
        <v>37</v>
      </c>
      <c r="B48" s="20" t="s">
        <v>145</v>
      </c>
      <c r="C48" s="29" t="s">
        <v>100</v>
      </c>
      <c r="D48" s="25" t="s">
        <v>75</v>
      </c>
      <c r="E48" s="26" t="s">
        <v>72</v>
      </c>
      <c r="F48" s="13">
        <v>41729</v>
      </c>
      <c r="G48" s="7">
        <v>800000</v>
      </c>
      <c r="H48" s="33">
        <v>239282.23</v>
      </c>
      <c r="I48" s="7">
        <f t="shared" si="2"/>
        <v>1039282.23</v>
      </c>
      <c r="J48" s="27">
        <v>0</v>
      </c>
      <c r="K48" s="38" t="s">
        <v>40</v>
      </c>
    </row>
    <row r="49" spans="1:11" ht="62.25" customHeight="1">
      <c r="A49" s="49">
        <f t="shared" si="0"/>
        <v>38</v>
      </c>
      <c r="B49" s="20" t="s">
        <v>146</v>
      </c>
      <c r="C49" s="29" t="s">
        <v>100</v>
      </c>
      <c r="D49" s="26" t="s">
        <v>76</v>
      </c>
      <c r="E49" s="26" t="s">
        <v>77</v>
      </c>
      <c r="F49" s="13">
        <v>42004</v>
      </c>
      <c r="G49" s="33">
        <v>899853</v>
      </c>
      <c r="H49" s="33">
        <v>36028.87</v>
      </c>
      <c r="I49" s="7">
        <f t="shared" si="2"/>
        <v>935881.87</v>
      </c>
      <c r="J49" s="27">
        <v>899853</v>
      </c>
      <c r="K49" s="26" t="s">
        <v>94</v>
      </c>
    </row>
    <row r="50" spans="1:11" ht="79.5" customHeight="1">
      <c r="A50" s="49">
        <f t="shared" si="0"/>
        <v>39</v>
      </c>
      <c r="B50" s="20" t="s">
        <v>148</v>
      </c>
      <c r="C50" s="54" t="s">
        <v>100</v>
      </c>
      <c r="D50" s="25" t="s">
        <v>78</v>
      </c>
      <c r="E50" s="25" t="s">
        <v>12</v>
      </c>
      <c r="F50" s="13" t="s">
        <v>10</v>
      </c>
      <c r="G50" s="34">
        <v>533333.32</v>
      </c>
      <c r="H50" s="7">
        <v>496536.75</v>
      </c>
      <c r="I50" s="7">
        <f t="shared" si="2"/>
        <v>1029870.07</v>
      </c>
      <c r="J50" s="27">
        <v>399999.99</v>
      </c>
      <c r="K50" s="12" t="s">
        <v>13</v>
      </c>
    </row>
    <row r="51" spans="1:11" ht="79.5" customHeight="1">
      <c r="A51" s="49">
        <f t="shared" si="0"/>
        <v>40</v>
      </c>
      <c r="B51" s="20" t="s">
        <v>149</v>
      </c>
      <c r="C51" s="54" t="s">
        <v>100</v>
      </c>
      <c r="D51" s="26" t="s">
        <v>79</v>
      </c>
      <c r="E51" s="26" t="s">
        <v>12</v>
      </c>
      <c r="F51" s="13" t="s">
        <v>10</v>
      </c>
      <c r="G51" s="35">
        <v>890369.52</v>
      </c>
      <c r="H51" s="7">
        <v>0</v>
      </c>
      <c r="I51" s="7">
        <f t="shared" si="2"/>
        <v>890369.52</v>
      </c>
      <c r="J51" s="27">
        <v>890369.52</v>
      </c>
      <c r="K51" s="12" t="s">
        <v>13</v>
      </c>
    </row>
    <row r="52" spans="1:11" ht="79.5" customHeight="1">
      <c r="A52" s="49">
        <f t="shared" si="0"/>
        <v>41</v>
      </c>
      <c r="B52" s="20" t="s">
        <v>150</v>
      </c>
      <c r="C52" s="54" t="s">
        <v>100</v>
      </c>
      <c r="D52" s="25" t="s">
        <v>80</v>
      </c>
      <c r="E52" s="25" t="s">
        <v>12</v>
      </c>
      <c r="F52" s="13" t="s">
        <v>10</v>
      </c>
      <c r="G52" s="7">
        <v>533333.32</v>
      </c>
      <c r="H52" s="7">
        <v>0</v>
      </c>
      <c r="I52" s="7">
        <f t="shared" si="2"/>
        <v>533333.32</v>
      </c>
      <c r="J52" s="59">
        <v>399999.99</v>
      </c>
      <c r="K52" s="12" t="s">
        <v>13</v>
      </c>
    </row>
    <row r="53" spans="1:11" ht="79.5" customHeight="1">
      <c r="A53" s="49">
        <f t="shared" si="0"/>
        <v>42</v>
      </c>
      <c r="B53" s="20" t="s">
        <v>182</v>
      </c>
      <c r="C53" s="54" t="s">
        <v>100</v>
      </c>
      <c r="D53" s="26" t="s">
        <v>183</v>
      </c>
      <c r="E53" s="25" t="s">
        <v>12</v>
      </c>
      <c r="F53" s="13" t="s">
        <v>10</v>
      </c>
      <c r="G53" s="7">
        <v>75495.98</v>
      </c>
      <c r="H53" s="7">
        <v>0</v>
      </c>
      <c r="I53" s="7">
        <f t="shared" si="2"/>
        <v>75495.98</v>
      </c>
      <c r="J53" s="7">
        <v>15099</v>
      </c>
      <c r="K53" s="12" t="s">
        <v>13</v>
      </c>
    </row>
    <row r="54" spans="1:11" ht="79.5" customHeight="1">
      <c r="A54" s="49">
        <f t="shared" si="0"/>
        <v>43</v>
      </c>
      <c r="B54" s="20" t="s">
        <v>185</v>
      </c>
      <c r="C54" s="54" t="s">
        <v>100</v>
      </c>
      <c r="D54" s="26" t="s">
        <v>184</v>
      </c>
      <c r="E54" s="25" t="s">
        <v>12</v>
      </c>
      <c r="F54" s="13" t="s">
        <v>10</v>
      </c>
      <c r="G54" s="7">
        <v>54357.83</v>
      </c>
      <c r="H54" s="7">
        <v>0</v>
      </c>
      <c r="I54" s="7">
        <f t="shared" si="2"/>
        <v>54357.83</v>
      </c>
      <c r="J54" s="7">
        <v>10872</v>
      </c>
      <c r="K54" s="12" t="s">
        <v>13</v>
      </c>
    </row>
    <row r="55" spans="1:11" ht="79.5" customHeight="1">
      <c r="A55" s="49">
        <f t="shared" si="0"/>
        <v>44</v>
      </c>
      <c r="B55" s="20" t="s">
        <v>151</v>
      </c>
      <c r="C55" s="29" t="s">
        <v>100</v>
      </c>
      <c r="D55" s="26" t="s">
        <v>81</v>
      </c>
      <c r="E55" s="26" t="s">
        <v>82</v>
      </c>
      <c r="F55" s="13">
        <v>42004</v>
      </c>
      <c r="G55" s="35">
        <v>1731671</v>
      </c>
      <c r="H55" s="33">
        <v>72600</v>
      </c>
      <c r="I55" s="7">
        <f t="shared" si="2"/>
        <v>1804271</v>
      </c>
      <c r="J55" s="27">
        <v>755385</v>
      </c>
      <c r="K55" s="26" t="s">
        <v>95</v>
      </c>
    </row>
    <row r="56" spans="1:11" ht="63.75" customHeight="1">
      <c r="A56" s="49">
        <f t="shared" si="0"/>
        <v>45</v>
      </c>
      <c r="B56" s="20" t="s">
        <v>152</v>
      </c>
      <c r="C56" s="29" t="s">
        <v>100</v>
      </c>
      <c r="D56" s="3" t="s">
        <v>106</v>
      </c>
      <c r="E56" s="28" t="s">
        <v>8</v>
      </c>
      <c r="F56" s="13">
        <v>41973</v>
      </c>
      <c r="G56" s="7">
        <v>1170000</v>
      </c>
      <c r="H56" s="34">
        <v>48750</v>
      </c>
      <c r="I56" s="7">
        <f t="shared" si="2"/>
        <v>1218750</v>
      </c>
      <c r="J56" s="27">
        <v>0</v>
      </c>
      <c r="K56" s="26" t="s">
        <v>167</v>
      </c>
    </row>
    <row r="57" spans="1:11" ht="65.25" customHeight="1">
      <c r="A57" s="49">
        <f t="shared" si="0"/>
        <v>46</v>
      </c>
      <c r="B57" s="20" t="s">
        <v>153</v>
      </c>
      <c r="C57" s="3" t="s">
        <v>100</v>
      </c>
      <c r="D57" s="25" t="s">
        <v>83</v>
      </c>
      <c r="E57" s="3" t="s">
        <v>84</v>
      </c>
      <c r="F57" s="13">
        <v>41881</v>
      </c>
      <c r="G57" s="7">
        <v>220000</v>
      </c>
      <c r="H57" s="7">
        <v>9200</v>
      </c>
      <c r="I57" s="7">
        <f t="shared" si="2"/>
        <v>229200</v>
      </c>
      <c r="J57" s="27">
        <v>0</v>
      </c>
      <c r="K57" s="38" t="s">
        <v>18</v>
      </c>
    </row>
    <row r="58" spans="1:11" ht="75.75" customHeight="1">
      <c r="A58" s="49">
        <f t="shared" si="0"/>
        <v>47</v>
      </c>
      <c r="B58" s="20" t="s">
        <v>154</v>
      </c>
      <c r="C58" s="29" t="s">
        <v>100</v>
      </c>
      <c r="D58" s="25" t="s">
        <v>85</v>
      </c>
      <c r="E58" s="3" t="s">
        <v>86</v>
      </c>
      <c r="F58" s="13">
        <v>41729</v>
      </c>
      <c r="G58" s="7">
        <v>500000</v>
      </c>
      <c r="H58" s="7">
        <v>20833.33</v>
      </c>
      <c r="I58" s="7">
        <f t="shared" si="2"/>
        <v>520833.33</v>
      </c>
      <c r="J58" s="27">
        <v>500000</v>
      </c>
      <c r="K58" s="38" t="s">
        <v>14</v>
      </c>
    </row>
    <row r="59" spans="1:11" ht="61.5" customHeight="1">
      <c r="A59" s="49">
        <f t="shared" si="0"/>
        <v>48</v>
      </c>
      <c r="B59" s="20" t="s">
        <v>155</v>
      </c>
      <c r="C59" s="29" t="s">
        <v>100</v>
      </c>
      <c r="D59" s="25" t="s">
        <v>87</v>
      </c>
      <c r="E59" s="3" t="s">
        <v>71</v>
      </c>
      <c r="F59" s="13">
        <v>42185</v>
      </c>
      <c r="G59" s="7">
        <v>4801354.08</v>
      </c>
      <c r="H59" s="7">
        <v>200056.42</v>
      </c>
      <c r="I59" s="7">
        <f t="shared" si="2"/>
        <v>5001410.5</v>
      </c>
      <c r="J59" s="27">
        <v>0</v>
      </c>
      <c r="K59" s="38" t="s">
        <v>13</v>
      </c>
    </row>
    <row r="60" spans="1:11" ht="79.5" customHeight="1">
      <c r="A60" s="49">
        <f t="shared" si="0"/>
        <v>49</v>
      </c>
      <c r="B60" s="20" t="s">
        <v>156</v>
      </c>
      <c r="C60" s="29" t="s">
        <v>100</v>
      </c>
      <c r="D60" s="25" t="s">
        <v>103</v>
      </c>
      <c r="E60" s="25" t="s">
        <v>77</v>
      </c>
      <c r="F60" s="13">
        <v>41973</v>
      </c>
      <c r="G60" s="7">
        <v>688467.2</v>
      </c>
      <c r="H60" s="7">
        <v>28686.13</v>
      </c>
      <c r="I60" s="7">
        <f t="shared" si="2"/>
        <v>717153.33</v>
      </c>
      <c r="J60" s="27">
        <v>0</v>
      </c>
      <c r="K60" s="12" t="s">
        <v>40</v>
      </c>
    </row>
    <row r="61" spans="1:11" ht="52.5" customHeight="1">
      <c r="A61" s="49">
        <f t="shared" si="0"/>
        <v>50</v>
      </c>
      <c r="B61" s="20" t="s">
        <v>162</v>
      </c>
      <c r="C61" s="29" t="s">
        <v>100</v>
      </c>
      <c r="D61" s="26" t="s">
        <v>157</v>
      </c>
      <c r="E61" s="26" t="s">
        <v>72</v>
      </c>
      <c r="F61" s="13">
        <v>41729</v>
      </c>
      <c r="G61" s="7">
        <v>800000</v>
      </c>
      <c r="H61" s="34">
        <v>33333.33</v>
      </c>
      <c r="I61" s="7">
        <f t="shared" si="2"/>
        <v>833333.33</v>
      </c>
      <c r="J61" s="27">
        <v>800000</v>
      </c>
      <c r="K61" s="38" t="s">
        <v>40</v>
      </c>
    </row>
    <row r="62" spans="1:11" ht="79.5" customHeight="1">
      <c r="A62" s="49">
        <f t="shared" si="0"/>
        <v>51</v>
      </c>
      <c r="B62" s="20" t="s">
        <v>158</v>
      </c>
      <c r="C62" s="29" t="s">
        <v>100</v>
      </c>
      <c r="D62" s="26" t="s">
        <v>88</v>
      </c>
      <c r="E62" s="26" t="s">
        <v>86</v>
      </c>
      <c r="F62" s="13">
        <v>41639</v>
      </c>
      <c r="G62" s="33">
        <v>1000000</v>
      </c>
      <c r="H62" s="33">
        <v>47000</v>
      </c>
      <c r="I62" s="7">
        <f t="shared" si="2"/>
        <v>1047000</v>
      </c>
      <c r="J62" s="27">
        <v>0</v>
      </c>
      <c r="K62" s="38" t="s">
        <v>14</v>
      </c>
    </row>
    <row r="63" spans="1:11" ht="72" customHeight="1">
      <c r="A63" s="49">
        <f t="shared" si="0"/>
        <v>52</v>
      </c>
      <c r="B63" s="20" t="s">
        <v>159</v>
      </c>
      <c r="C63" s="29" t="s">
        <v>100</v>
      </c>
      <c r="D63" s="26" t="s">
        <v>102</v>
      </c>
      <c r="E63" s="26" t="s">
        <v>77</v>
      </c>
      <c r="F63" s="13">
        <v>41901</v>
      </c>
      <c r="G63" s="33">
        <v>650000</v>
      </c>
      <c r="H63" s="33">
        <f>G63*0.04/0.96</f>
        <v>27083.333333333336</v>
      </c>
      <c r="I63" s="7">
        <f t="shared" si="2"/>
        <v>677083.3333333334</v>
      </c>
      <c r="J63" s="27">
        <v>0</v>
      </c>
      <c r="K63" s="38" t="s">
        <v>40</v>
      </c>
    </row>
    <row r="64" spans="1:11" ht="79.5" customHeight="1">
      <c r="A64" s="49">
        <f t="shared" si="0"/>
        <v>53</v>
      </c>
      <c r="B64" s="20" t="s">
        <v>161</v>
      </c>
      <c r="C64" s="29" t="s">
        <v>100</v>
      </c>
      <c r="D64" s="26" t="s">
        <v>107</v>
      </c>
      <c r="E64" s="26" t="s">
        <v>72</v>
      </c>
      <c r="F64" s="13">
        <v>41906</v>
      </c>
      <c r="G64" s="33">
        <v>800000</v>
      </c>
      <c r="H64" s="33">
        <v>33333.4</v>
      </c>
      <c r="I64" s="7">
        <f t="shared" si="2"/>
        <v>833333.4</v>
      </c>
      <c r="J64" s="27">
        <v>800000</v>
      </c>
      <c r="K64" s="38" t="s">
        <v>40</v>
      </c>
    </row>
    <row r="65" spans="1:11" ht="60" customHeight="1">
      <c r="A65" s="49">
        <f t="shared" si="0"/>
        <v>54</v>
      </c>
      <c r="B65" s="20" t="s">
        <v>160</v>
      </c>
      <c r="C65" s="29" t="s">
        <v>100</v>
      </c>
      <c r="D65" s="26" t="s">
        <v>79</v>
      </c>
      <c r="E65" s="26" t="s">
        <v>12</v>
      </c>
      <c r="F65" s="13" t="s">
        <v>10</v>
      </c>
      <c r="G65" s="7">
        <v>353652.68</v>
      </c>
      <c r="H65" s="7">
        <v>0</v>
      </c>
      <c r="I65" s="7">
        <f t="shared" si="2"/>
        <v>353652.68</v>
      </c>
      <c r="J65" s="44">
        <v>353652.68</v>
      </c>
      <c r="K65" s="38" t="s">
        <v>13</v>
      </c>
    </row>
    <row r="66" spans="1:11" ht="79.5" customHeight="1">
      <c r="A66" s="49">
        <f t="shared" si="0"/>
        <v>55</v>
      </c>
      <c r="B66" s="20" t="s">
        <v>163</v>
      </c>
      <c r="C66" s="29" t="s">
        <v>100</v>
      </c>
      <c r="D66" s="25" t="s">
        <v>177</v>
      </c>
      <c r="E66" s="25" t="s">
        <v>12</v>
      </c>
      <c r="F66" s="13" t="s">
        <v>10</v>
      </c>
      <c r="G66" s="7">
        <v>533333.32</v>
      </c>
      <c r="H66" s="7">
        <v>0</v>
      </c>
      <c r="I66" s="7">
        <f t="shared" si="2"/>
        <v>533333.32</v>
      </c>
      <c r="J66" s="27">
        <v>53333.33</v>
      </c>
      <c r="K66" s="12" t="s">
        <v>13</v>
      </c>
    </row>
    <row r="67" spans="1:11" ht="79.5" customHeight="1">
      <c r="A67" s="49">
        <f t="shared" si="0"/>
        <v>56</v>
      </c>
      <c r="B67" s="20" t="s">
        <v>164</v>
      </c>
      <c r="C67" s="29" t="s">
        <v>100</v>
      </c>
      <c r="D67" s="25" t="s">
        <v>79</v>
      </c>
      <c r="E67" s="25" t="s">
        <v>12</v>
      </c>
      <c r="F67" s="13" t="s">
        <v>10</v>
      </c>
      <c r="G67" s="7">
        <v>443230</v>
      </c>
      <c r="H67" s="7">
        <v>0</v>
      </c>
      <c r="I67" s="7">
        <f t="shared" si="2"/>
        <v>443230</v>
      </c>
      <c r="J67" s="44">
        <v>443230</v>
      </c>
      <c r="K67" s="12" t="s">
        <v>13</v>
      </c>
    </row>
    <row r="68" spans="1:11" ht="79.5" customHeight="1">
      <c r="A68" s="49">
        <f t="shared" si="0"/>
        <v>57</v>
      </c>
      <c r="B68" s="20" t="s">
        <v>165</v>
      </c>
      <c r="C68" s="29" t="s">
        <v>100</v>
      </c>
      <c r="D68" s="29" t="s">
        <v>108</v>
      </c>
      <c r="E68" s="30" t="s">
        <v>89</v>
      </c>
      <c r="F68" s="13">
        <v>42551</v>
      </c>
      <c r="G68" s="36">
        <v>16575000</v>
      </c>
      <c r="H68" s="37">
        <v>690625</v>
      </c>
      <c r="I68" s="37">
        <v>17265625</v>
      </c>
      <c r="J68" s="27">
        <v>0</v>
      </c>
      <c r="K68" s="39" t="s">
        <v>40</v>
      </c>
    </row>
    <row r="69" spans="1:11" ht="79.5" customHeight="1">
      <c r="A69" s="49">
        <f t="shared" si="0"/>
        <v>58</v>
      </c>
      <c r="B69" s="20" t="s">
        <v>166</v>
      </c>
      <c r="C69" s="29" t="s">
        <v>100</v>
      </c>
      <c r="D69" s="48" t="s">
        <v>101</v>
      </c>
      <c r="E69" s="25" t="s">
        <v>90</v>
      </c>
      <c r="F69" s="13">
        <v>41840</v>
      </c>
      <c r="G69" s="37">
        <v>242467.23</v>
      </c>
      <c r="H69" s="37">
        <v>10106.82</v>
      </c>
      <c r="I69" s="37">
        <f>SUM(G69+H69)</f>
        <v>252574.05000000002</v>
      </c>
      <c r="J69" s="37">
        <v>242467.23</v>
      </c>
      <c r="K69" s="39" t="s">
        <v>96</v>
      </c>
    </row>
    <row r="70" spans="1:11" ht="79.5" customHeight="1">
      <c r="A70" s="49">
        <f t="shared" si="0"/>
        <v>59</v>
      </c>
      <c r="B70" s="20" t="s">
        <v>168</v>
      </c>
      <c r="C70" s="48" t="s">
        <v>169</v>
      </c>
      <c r="D70" s="48" t="s">
        <v>170</v>
      </c>
      <c r="E70" s="25" t="s">
        <v>171</v>
      </c>
      <c r="F70" s="13">
        <v>41633</v>
      </c>
      <c r="G70" s="37">
        <v>1300000</v>
      </c>
      <c r="H70" s="37">
        <v>0</v>
      </c>
      <c r="I70" s="37">
        <f>SUM(G70+H70)</f>
        <v>1300000</v>
      </c>
      <c r="J70" s="55">
        <v>650000</v>
      </c>
      <c r="K70" s="39" t="s">
        <v>40</v>
      </c>
    </row>
    <row r="71" spans="1:11" ht="79.5" customHeight="1">
      <c r="A71" s="49">
        <f t="shared" si="0"/>
        <v>60</v>
      </c>
      <c r="B71" s="20" t="s">
        <v>172</v>
      </c>
      <c r="C71" s="48" t="s">
        <v>173</v>
      </c>
      <c r="D71" s="48" t="s">
        <v>175</v>
      </c>
      <c r="E71" s="25" t="s">
        <v>174</v>
      </c>
      <c r="F71" s="13">
        <v>41881</v>
      </c>
      <c r="G71" s="37">
        <v>102860</v>
      </c>
      <c r="H71" s="37">
        <v>0</v>
      </c>
      <c r="I71" s="37">
        <f>SUM(G71+H71)</f>
        <v>102860</v>
      </c>
      <c r="J71" s="37">
        <v>102860</v>
      </c>
      <c r="K71" s="39" t="s">
        <v>64</v>
      </c>
    </row>
    <row r="72" spans="1:11" ht="62.25" customHeight="1">
      <c r="A72" s="49">
        <f t="shared" si="0"/>
        <v>61</v>
      </c>
      <c r="B72" s="20" t="s">
        <v>186</v>
      </c>
      <c r="C72" s="48" t="s">
        <v>100</v>
      </c>
      <c r="D72" s="48" t="s">
        <v>188</v>
      </c>
      <c r="E72" s="25" t="s">
        <v>12</v>
      </c>
      <c r="F72" s="13" t="s">
        <v>10</v>
      </c>
      <c r="G72" s="37">
        <v>227605.02</v>
      </c>
      <c r="H72" s="37">
        <v>0</v>
      </c>
      <c r="I72" s="37">
        <f>SUM(G72+H72)</f>
        <v>227605.02</v>
      </c>
      <c r="J72" s="37">
        <f>G72*20%</f>
        <v>45521.004</v>
      </c>
      <c r="K72" s="39" t="s">
        <v>13</v>
      </c>
    </row>
    <row r="73" spans="1:11" ht="71.25" customHeight="1">
      <c r="A73" s="49">
        <f t="shared" si="0"/>
        <v>62</v>
      </c>
      <c r="B73" s="20" t="s">
        <v>187</v>
      </c>
      <c r="C73" s="48" t="s">
        <v>100</v>
      </c>
      <c r="D73" s="48" t="s">
        <v>189</v>
      </c>
      <c r="E73" s="25" t="s">
        <v>12</v>
      </c>
      <c r="F73" s="13" t="s">
        <v>10</v>
      </c>
      <c r="G73" s="37">
        <v>149993.29</v>
      </c>
      <c r="H73" s="37">
        <v>0</v>
      </c>
      <c r="I73" s="37">
        <f>SUM(G73+H73)</f>
        <v>149993.29</v>
      </c>
      <c r="J73" s="37">
        <f>G73*20%</f>
        <v>29998.658000000003</v>
      </c>
      <c r="K73" s="39" t="s">
        <v>13</v>
      </c>
    </row>
    <row r="74" spans="1:11" ht="64.5" customHeight="1">
      <c r="A74" s="49">
        <f t="shared" si="0"/>
        <v>63</v>
      </c>
      <c r="B74" s="20" t="s">
        <v>190</v>
      </c>
      <c r="C74" s="48" t="s">
        <v>100</v>
      </c>
      <c r="D74" s="48" t="s">
        <v>192</v>
      </c>
      <c r="E74" s="25" t="s">
        <v>12</v>
      </c>
      <c r="F74" s="13" t="s">
        <v>10</v>
      </c>
      <c r="G74" s="37">
        <v>408000</v>
      </c>
      <c r="H74" s="37">
        <v>0</v>
      </c>
      <c r="I74" s="37">
        <f aca="true" t="shared" si="3" ref="I74:I100">SUM(G74+H74)</f>
        <v>408000</v>
      </c>
      <c r="J74" s="37">
        <v>81600</v>
      </c>
      <c r="K74" s="39" t="s">
        <v>13</v>
      </c>
    </row>
    <row r="75" spans="1:11" ht="60" customHeight="1">
      <c r="A75" s="49">
        <f t="shared" si="0"/>
        <v>64</v>
      </c>
      <c r="B75" s="20" t="s">
        <v>191</v>
      </c>
      <c r="C75" s="48" t="s">
        <v>100</v>
      </c>
      <c r="D75" s="48" t="s">
        <v>192</v>
      </c>
      <c r="E75" s="25" t="s">
        <v>12</v>
      </c>
      <c r="F75" s="13" t="s">
        <v>10</v>
      </c>
      <c r="G75" s="37">
        <v>408000</v>
      </c>
      <c r="H75" s="37">
        <v>0</v>
      </c>
      <c r="I75" s="37">
        <f t="shared" si="3"/>
        <v>408000</v>
      </c>
      <c r="J75" s="37">
        <v>81600</v>
      </c>
      <c r="K75" s="39" t="s">
        <v>13</v>
      </c>
    </row>
    <row r="76" spans="1:11" ht="66" customHeight="1">
      <c r="A76" s="49">
        <f t="shared" si="0"/>
        <v>65</v>
      </c>
      <c r="B76" s="20" t="s">
        <v>193</v>
      </c>
      <c r="C76" s="48" t="s">
        <v>100</v>
      </c>
      <c r="D76" s="48" t="s">
        <v>192</v>
      </c>
      <c r="E76" s="25" t="s">
        <v>12</v>
      </c>
      <c r="F76" s="13" t="s">
        <v>10</v>
      </c>
      <c r="G76" s="37">
        <v>408000</v>
      </c>
      <c r="H76" s="37">
        <v>0</v>
      </c>
      <c r="I76" s="37">
        <f t="shared" si="3"/>
        <v>408000</v>
      </c>
      <c r="J76" s="37">
        <v>81600</v>
      </c>
      <c r="K76" s="39" t="s">
        <v>13</v>
      </c>
    </row>
    <row r="77" spans="1:11" ht="67.5" customHeight="1">
      <c r="A77" s="49">
        <f t="shared" si="0"/>
        <v>66</v>
      </c>
      <c r="B77" s="20" t="s">
        <v>194</v>
      </c>
      <c r="C77" s="48" t="s">
        <v>100</v>
      </c>
      <c r="D77" s="48" t="s">
        <v>192</v>
      </c>
      <c r="E77" s="25" t="s">
        <v>12</v>
      </c>
      <c r="F77" s="13" t="s">
        <v>10</v>
      </c>
      <c r="G77" s="37">
        <v>408000</v>
      </c>
      <c r="H77" s="37">
        <v>0</v>
      </c>
      <c r="I77" s="37">
        <f t="shared" si="3"/>
        <v>408000</v>
      </c>
      <c r="J77" s="37">
        <v>81600</v>
      </c>
      <c r="K77" s="39" t="s">
        <v>13</v>
      </c>
    </row>
    <row r="78" spans="1:11" ht="66" customHeight="1">
      <c r="A78" s="49">
        <f aca="true" t="shared" si="4" ref="A78:A107">A77+1</f>
        <v>67</v>
      </c>
      <c r="B78" s="20" t="s">
        <v>195</v>
      </c>
      <c r="C78" s="48" t="s">
        <v>100</v>
      </c>
      <c r="D78" s="48" t="s">
        <v>192</v>
      </c>
      <c r="E78" s="25" t="s">
        <v>12</v>
      </c>
      <c r="F78" s="13" t="s">
        <v>10</v>
      </c>
      <c r="G78" s="37">
        <v>408000</v>
      </c>
      <c r="H78" s="37">
        <v>0</v>
      </c>
      <c r="I78" s="37">
        <f t="shared" si="3"/>
        <v>408000</v>
      </c>
      <c r="J78" s="37">
        <v>81600</v>
      </c>
      <c r="K78" s="39" t="s">
        <v>13</v>
      </c>
    </row>
    <row r="79" spans="1:11" ht="54.75" customHeight="1">
      <c r="A79" s="49">
        <f t="shared" si="4"/>
        <v>68</v>
      </c>
      <c r="B79" s="20" t="s">
        <v>196</v>
      </c>
      <c r="C79" s="48" t="s">
        <v>100</v>
      </c>
      <c r="D79" s="48" t="s">
        <v>192</v>
      </c>
      <c r="E79" s="25" t="s">
        <v>12</v>
      </c>
      <c r="F79" s="13" t="s">
        <v>10</v>
      </c>
      <c r="G79" s="37">
        <v>408000</v>
      </c>
      <c r="H79" s="37">
        <v>0</v>
      </c>
      <c r="I79" s="37">
        <f t="shared" si="3"/>
        <v>408000</v>
      </c>
      <c r="J79" s="37">
        <v>81600</v>
      </c>
      <c r="K79" s="39" t="s">
        <v>13</v>
      </c>
    </row>
    <row r="80" spans="1:11" ht="54" customHeight="1">
      <c r="A80" s="49">
        <f t="shared" si="4"/>
        <v>69</v>
      </c>
      <c r="B80" s="20" t="s">
        <v>197</v>
      </c>
      <c r="C80" s="48" t="s">
        <v>100</v>
      </c>
      <c r="D80" s="48" t="s">
        <v>192</v>
      </c>
      <c r="E80" s="25" t="s">
        <v>12</v>
      </c>
      <c r="F80" s="13" t="s">
        <v>10</v>
      </c>
      <c r="G80" s="37">
        <v>408000</v>
      </c>
      <c r="H80" s="37">
        <v>0</v>
      </c>
      <c r="I80" s="37">
        <f t="shared" si="3"/>
        <v>408000</v>
      </c>
      <c r="J80" s="37">
        <v>81600</v>
      </c>
      <c r="K80" s="39" t="s">
        <v>13</v>
      </c>
    </row>
    <row r="81" spans="1:11" ht="48.75" customHeight="1">
      <c r="A81" s="49">
        <f t="shared" si="4"/>
        <v>70</v>
      </c>
      <c r="B81" s="20" t="s">
        <v>198</v>
      </c>
      <c r="C81" s="48" t="s">
        <v>100</v>
      </c>
      <c r="D81" s="48" t="s">
        <v>192</v>
      </c>
      <c r="E81" s="25" t="s">
        <v>12</v>
      </c>
      <c r="F81" s="13" t="s">
        <v>10</v>
      </c>
      <c r="G81" s="37">
        <v>408000</v>
      </c>
      <c r="H81" s="37">
        <v>0</v>
      </c>
      <c r="I81" s="37">
        <f t="shared" si="3"/>
        <v>408000</v>
      </c>
      <c r="J81" s="37">
        <v>81600</v>
      </c>
      <c r="K81" s="39" t="s">
        <v>13</v>
      </c>
    </row>
    <row r="82" spans="1:11" ht="48.75" customHeight="1">
      <c r="A82" s="49">
        <f t="shared" si="4"/>
        <v>71</v>
      </c>
      <c r="B82" s="20" t="s">
        <v>199</v>
      </c>
      <c r="C82" s="48" t="s">
        <v>100</v>
      </c>
      <c r="D82" s="48" t="s">
        <v>192</v>
      </c>
      <c r="E82" s="25" t="s">
        <v>12</v>
      </c>
      <c r="F82" s="13" t="s">
        <v>10</v>
      </c>
      <c r="G82" s="37">
        <v>408000</v>
      </c>
      <c r="H82" s="37">
        <v>0</v>
      </c>
      <c r="I82" s="37">
        <f t="shared" si="3"/>
        <v>408000</v>
      </c>
      <c r="J82" s="37">
        <v>81600</v>
      </c>
      <c r="K82" s="39" t="s">
        <v>13</v>
      </c>
    </row>
    <row r="83" spans="1:11" ht="48.75" customHeight="1">
      <c r="A83" s="49">
        <f t="shared" si="4"/>
        <v>72</v>
      </c>
      <c r="B83" s="20" t="s">
        <v>200</v>
      </c>
      <c r="C83" s="48" t="s">
        <v>100</v>
      </c>
      <c r="D83" s="48" t="s">
        <v>192</v>
      </c>
      <c r="E83" s="25" t="s">
        <v>12</v>
      </c>
      <c r="F83" s="13" t="s">
        <v>10</v>
      </c>
      <c r="G83" s="37">
        <v>408000</v>
      </c>
      <c r="H83" s="37">
        <v>0</v>
      </c>
      <c r="I83" s="37">
        <f t="shared" si="3"/>
        <v>408000</v>
      </c>
      <c r="J83" s="37">
        <v>81600</v>
      </c>
      <c r="K83" s="39" t="s">
        <v>13</v>
      </c>
    </row>
    <row r="84" spans="1:11" ht="48.75" customHeight="1">
      <c r="A84" s="49">
        <f t="shared" si="4"/>
        <v>73</v>
      </c>
      <c r="B84" s="20" t="s">
        <v>201</v>
      </c>
      <c r="C84" s="48" t="s">
        <v>100</v>
      </c>
      <c r="D84" s="48" t="s">
        <v>202</v>
      </c>
      <c r="E84" s="25" t="s">
        <v>12</v>
      </c>
      <c r="F84" s="13" t="s">
        <v>10</v>
      </c>
      <c r="G84" s="37">
        <v>512000</v>
      </c>
      <c r="H84" s="37">
        <v>0</v>
      </c>
      <c r="I84" s="37">
        <f t="shared" si="3"/>
        <v>512000</v>
      </c>
      <c r="J84" s="37">
        <v>102400</v>
      </c>
      <c r="K84" s="39" t="s">
        <v>13</v>
      </c>
    </row>
    <row r="85" spans="1:11" ht="48.75" customHeight="1">
      <c r="A85" s="49">
        <f t="shared" si="4"/>
        <v>74</v>
      </c>
      <c r="B85" s="20" t="s">
        <v>203</v>
      </c>
      <c r="C85" s="48" t="s">
        <v>100</v>
      </c>
      <c r="D85" s="48" t="s">
        <v>207</v>
      </c>
      <c r="E85" s="25" t="s">
        <v>12</v>
      </c>
      <c r="F85" s="13" t="s">
        <v>10</v>
      </c>
      <c r="G85" s="37">
        <v>773000</v>
      </c>
      <c r="H85" s="37">
        <v>0</v>
      </c>
      <c r="I85" s="37">
        <f t="shared" si="3"/>
        <v>773000</v>
      </c>
      <c r="J85" s="37">
        <v>154600</v>
      </c>
      <c r="K85" s="39" t="s">
        <v>13</v>
      </c>
    </row>
    <row r="86" spans="1:11" ht="48.75" customHeight="1">
      <c r="A86" s="49">
        <f t="shared" si="4"/>
        <v>75</v>
      </c>
      <c r="B86" s="20" t="s">
        <v>204</v>
      </c>
      <c r="C86" s="48" t="s">
        <v>100</v>
      </c>
      <c r="D86" s="48" t="s">
        <v>208</v>
      </c>
      <c r="E86" s="25" t="s">
        <v>12</v>
      </c>
      <c r="F86" s="13" t="s">
        <v>10</v>
      </c>
      <c r="G86" s="37">
        <v>73965</v>
      </c>
      <c r="H86" s="37">
        <v>0</v>
      </c>
      <c r="I86" s="37">
        <f t="shared" si="3"/>
        <v>73965</v>
      </c>
      <c r="J86" s="37">
        <v>14793</v>
      </c>
      <c r="K86" s="39" t="s">
        <v>13</v>
      </c>
    </row>
    <row r="87" spans="1:11" ht="48.75" customHeight="1">
      <c r="A87" s="49">
        <f t="shared" si="4"/>
        <v>76</v>
      </c>
      <c r="B87" s="20" t="s">
        <v>205</v>
      </c>
      <c r="C87" s="48" t="s">
        <v>100</v>
      </c>
      <c r="D87" s="48" t="s">
        <v>209</v>
      </c>
      <c r="E87" s="25" t="s">
        <v>12</v>
      </c>
      <c r="F87" s="13" t="s">
        <v>10</v>
      </c>
      <c r="G87" s="37">
        <v>74280</v>
      </c>
      <c r="H87" s="37">
        <v>0</v>
      </c>
      <c r="I87" s="37">
        <f t="shared" si="3"/>
        <v>74280</v>
      </c>
      <c r="J87" s="37">
        <v>14856</v>
      </c>
      <c r="K87" s="39" t="s">
        <v>13</v>
      </c>
    </row>
    <row r="88" spans="1:11" ht="40.5" customHeight="1">
      <c r="A88" s="49">
        <f t="shared" si="4"/>
        <v>77</v>
      </c>
      <c r="B88" s="20" t="s">
        <v>206</v>
      </c>
      <c r="C88" s="48" t="s">
        <v>100</v>
      </c>
      <c r="D88" s="48" t="s">
        <v>210</v>
      </c>
      <c r="E88" s="25" t="s">
        <v>12</v>
      </c>
      <c r="F88" s="13" t="s">
        <v>10</v>
      </c>
      <c r="G88" s="37">
        <v>67650</v>
      </c>
      <c r="H88" s="37">
        <v>0</v>
      </c>
      <c r="I88" s="37">
        <f t="shared" si="3"/>
        <v>67650</v>
      </c>
      <c r="J88" s="37">
        <v>13530</v>
      </c>
      <c r="K88" s="39" t="s">
        <v>13</v>
      </c>
    </row>
    <row r="89" spans="1:11" ht="40.5" customHeight="1">
      <c r="A89" s="49">
        <f t="shared" si="4"/>
        <v>78</v>
      </c>
      <c r="B89" s="56" t="s">
        <v>221</v>
      </c>
      <c r="C89" s="48" t="s">
        <v>100</v>
      </c>
      <c r="D89" s="25" t="s">
        <v>239</v>
      </c>
      <c r="E89" s="25" t="s">
        <v>72</v>
      </c>
      <c r="F89" s="13">
        <v>41864</v>
      </c>
      <c r="G89" s="7">
        <v>470000</v>
      </c>
      <c r="H89" s="27">
        <v>41600</v>
      </c>
      <c r="I89" s="37">
        <f t="shared" si="3"/>
        <v>511600</v>
      </c>
      <c r="J89" s="37">
        <v>0</v>
      </c>
      <c r="K89" s="39" t="s">
        <v>13</v>
      </c>
    </row>
    <row r="90" spans="1:11" ht="40.5" customHeight="1">
      <c r="A90" s="49">
        <f t="shared" si="4"/>
        <v>79</v>
      </c>
      <c r="B90" s="56" t="s">
        <v>222</v>
      </c>
      <c r="C90" s="48" t="s">
        <v>100</v>
      </c>
      <c r="D90" s="26" t="s">
        <v>233</v>
      </c>
      <c r="E90" s="25" t="s">
        <v>72</v>
      </c>
      <c r="F90" s="13">
        <v>41888</v>
      </c>
      <c r="G90" s="7">
        <v>400000</v>
      </c>
      <c r="H90" s="27">
        <v>16666.666666666668</v>
      </c>
      <c r="I90" s="37">
        <f t="shared" si="3"/>
        <v>416666.6666666667</v>
      </c>
      <c r="J90" s="37">
        <v>0</v>
      </c>
      <c r="K90" s="39" t="s">
        <v>40</v>
      </c>
    </row>
    <row r="91" spans="1:11" ht="40.5" customHeight="1">
      <c r="A91" s="49">
        <f t="shared" si="4"/>
        <v>80</v>
      </c>
      <c r="B91" s="56" t="s">
        <v>223</v>
      </c>
      <c r="C91" s="48" t="s">
        <v>100</v>
      </c>
      <c r="D91" s="3" t="s">
        <v>234</v>
      </c>
      <c r="E91" s="25" t="s">
        <v>72</v>
      </c>
      <c r="F91" s="13">
        <v>41888</v>
      </c>
      <c r="G91" s="7">
        <v>1000000</v>
      </c>
      <c r="H91" s="27">
        <v>41666.66666666667</v>
      </c>
      <c r="I91" s="37">
        <f t="shared" si="3"/>
        <v>1041666.6666666666</v>
      </c>
      <c r="J91" s="37">
        <v>0</v>
      </c>
      <c r="K91" s="39" t="s">
        <v>40</v>
      </c>
    </row>
    <row r="92" spans="1:11" ht="40.5" customHeight="1">
      <c r="A92" s="49">
        <f t="shared" si="4"/>
        <v>81</v>
      </c>
      <c r="B92" s="56" t="s">
        <v>224</v>
      </c>
      <c r="C92" s="48" t="s">
        <v>100</v>
      </c>
      <c r="D92" s="3" t="s">
        <v>235</v>
      </c>
      <c r="E92" s="25" t="s">
        <v>72</v>
      </c>
      <c r="F92" s="13">
        <v>41864</v>
      </c>
      <c r="G92" s="7">
        <v>300000</v>
      </c>
      <c r="H92" s="27">
        <v>12500</v>
      </c>
      <c r="I92" s="37">
        <f t="shared" si="3"/>
        <v>312500</v>
      </c>
      <c r="J92" s="37">
        <v>0</v>
      </c>
      <c r="K92" s="39" t="s">
        <v>40</v>
      </c>
    </row>
    <row r="93" spans="1:11" ht="40.5" customHeight="1">
      <c r="A93" s="49">
        <f t="shared" si="4"/>
        <v>82</v>
      </c>
      <c r="B93" s="56" t="s">
        <v>225</v>
      </c>
      <c r="C93" s="48" t="s">
        <v>100</v>
      </c>
      <c r="D93" s="3" t="s">
        <v>240</v>
      </c>
      <c r="E93" s="25" t="s">
        <v>72</v>
      </c>
      <c r="F93" s="13">
        <v>41864</v>
      </c>
      <c r="G93" s="7">
        <v>1000000</v>
      </c>
      <c r="H93" s="27">
        <v>41666.66666666667</v>
      </c>
      <c r="I93" s="37">
        <f t="shared" si="3"/>
        <v>1041666.6666666666</v>
      </c>
      <c r="J93" s="37">
        <v>0</v>
      </c>
      <c r="K93" s="39" t="s">
        <v>13</v>
      </c>
    </row>
    <row r="94" spans="1:11" ht="40.5" customHeight="1">
      <c r="A94" s="49">
        <f t="shared" si="4"/>
        <v>83</v>
      </c>
      <c r="B94" s="56" t="s">
        <v>226</v>
      </c>
      <c r="C94" s="48" t="s">
        <v>100</v>
      </c>
      <c r="D94" s="56" t="s">
        <v>241</v>
      </c>
      <c r="E94" s="25" t="s">
        <v>72</v>
      </c>
      <c r="F94" s="13">
        <v>41864</v>
      </c>
      <c r="G94" s="57">
        <v>150000</v>
      </c>
      <c r="H94" s="55">
        <v>6250</v>
      </c>
      <c r="I94" s="37">
        <f t="shared" si="3"/>
        <v>156250</v>
      </c>
      <c r="J94" s="37">
        <v>0</v>
      </c>
      <c r="K94" s="39" t="s">
        <v>14</v>
      </c>
    </row>
    <row r="95" spans="1:11" ht="40.5" customHeight="1">
      <c r="A95" s="49">
        <f t="shared" si="4"/>
        <v>84</v>
      </c>
      <c r="B95" s="48" t="s">
        <v>227</v>
      </c>
      <c r="C95" s="48" t="s">
        <v>100</v>
      </c>
      <c r="D95" s="25" t="s">
        <v>236</v>
      </c>
      <c r="E95" s="26" t="s">
        <v>8</v>
      </c>
      <c r="F95" s="13">
        <v>42170</v>
      </c>
      <c r="G95" s="27">
        <v>1170000</v>
      </c>
      <c r="H95" s="27">
        <f>G95*0.04/0.96</f>
        <v>48750</v>
      </c>
      <c r="I95" s="37">
        <f t="shared" si="3"/>
        <v>1218750</v>
      </c>
      <c r="J95" s="37">
        <v>0</v>
      </c>
      <c r="K95" s="39" t="s">
        <v>40</v>
      </c>
    </row>
    <row r="96" spans="1:11" ht="40.5" customHeight="1">
      <c r="A96" s="49">
        <f t="shared" si="4"/>
        <v>85</v>
      </c>
      <c r="B96" s="48" t="s">
        <v>228</v>
      </c>
      <c r="C96" s="48" t="s">
        <v>100</v>
      </c>
      <c r="D96" s="25" t="s">
        <v>237</v>
      </c>
      <c r="E96" s="26" t="s">
        <v>8</v>
      </c>
      <c r="F96" s="13">
        <v>42166</v>
      </c>
      <c r="G96" s="27">
        <v>321750</v>
      </c>
      <c r="H96" s="27">
        <f>G96*0.04/0.96</f>
        <v>13406.25</v>
      </c>
      <c r="I96" s="37">
        <f t="shared" si="3"/>
        <v>335156.25</v>
      </c>
      <c r="J96" s="37">
        <v>0</v>
      </c>
      <c r="K96" s="39" t="s">
        <v>40</v>
      </c>
    </row>
    <row r="97" spans="1:11" ht="40.5" customHeight="1">
      <c r="A97" s="49">
        <f t="shared" si="4"/>
        <v>86</v>
      </c>
      <c r="B97" s="48" t="s">
        <v>229</v>
      </c>
      <c r="C97" s="48" t="s">
        <v>100</v>
      </c>
      <c r="D97" s="25" t="s">
        <v>242</v>
      </c>
      <c r="E97" s="26" t="s">
        <v>6</v>
      </c>
      <c r="F97" s="13">
        <v>42277</v>
      </c>
      <c r="G97" s="27">
        <v>789800</v>
      </c>
      <c r="H97" s="27">
        <f>G97*0.04/0.96</f>
        <v>32908.333333333336</v>
      </c>
      <c r="I97" s="37">
        <f t="shared" si="3"/>
        <v>822708.3333333334</v>
      </c>
      <c r="J97" s="37">
        <v>0</v>
      </c>
      <c r="K97" s="39" t="s">
        <v>40</v>
      </c>
    </row>
    <row r="98" spans="1:11" ht="40.5" customHeight="1">
      <c r="A98" s="49">
        <f t="shared" si="4"/>
        <v>87</v>
      </c>
      <c r="B98" s="48" t="s">
        <v>230</v>
      </c>
      <c r="C98" s="48" t="s">
        <v>100</v>
      </c>
      <c r="D98" s="25" t="s">
        <v>245</v>
      </c>
      <c r="E98" s="3" t="s">
        <v>8</v>
      </c>
      <c r="F98" s="13">
        <v>42164</v>
      </c>
      <c r="G98" s="7">
        <v>975000</v>
      </c>
      <c r="H98" s="27">
        <f>G98*0.04/0.96</f>
        <v>40625</v>
      </c>
      <c r="I98" s="37">
        <f t="shared" si="3"/>
        <v>1015625</v>
      </c>
      <c r="J98" s="37">
        <v>0</v>
      </c>
      <c r="K98" s="39" t="s">
        <v>40</v>
      </c>
    </row>
    <row r="99" spans="1:11" ht="40.5" customHeight="1">
      <c r="A99" s="49">
        <f t="shared" si="4"/>
        <v>88</v>
      </c>
      <c r="B99" s="48" t="s">
        <v>231</v>
      </c>
      <c r="C99" s="48" t="s">
        <v>100</v>
      </c>
      <c r="D99" s="25" t="s">
        <v>237</v>
      </c>
      <c r="E99" s="3" t="s">
        <v>8</v>
      </c>
      <c r="F99" s="13">
        <v>42170</v>
      </c>
      <c r="G99" s="27">
        <v>780000</v>
      </c>
      <c r="H99" s="27">
        <f>G99*0.04/0.96</f>
        <v>32500</v>
      </c>
      <c r="I99" s="37">
        <f t="shared" si="3"/>
        <v>812500</v>
      </c>
      <c r="J99" s="37">
        <v>0</v>
      </c>
      <c r="K99" s="39" t="s">
        <v>40</v>
      </c>
    </row>
    <row r="100" spans="1:11" ht="40.5" customHeight="1">
      <c r="A100" s="49">
        <f t="shared" si="4"/>
        <v>89</v>
      </c>
      <c r="B100" s="48" t="s">
        <v>232</v>
      </c>
      <c r="C100" s="48" t="s">
        <v>35</v>
      </c>
      <c r="D100" s="48" t="s">
        <v>238</v>
      </c>
      <c r="E100" s="3" t="s">
        <v>8</v>
      </c>
      <c r="F100" s="13">
        <v>42346</v>
      </c>
      <c r="G100" s="37">
        <v>1462500</v>
      </c>
      <c r="H100" s="37">
        <f>G100*0.04/0.96</f>
        <v>60937.5</v>
      </c>
      <c r="I100" s="37">
        <f t="shared" si="3"/>
        <v>1523437.5</v>
      </c>
      <c r="J100" s="37">
        <v>0</v>
      </c>
      <c r="K100" s="39" t="s">
        <v>40</v>
      </c>
    </row>
    <row r="101" spans="1:11" ht="40.5" customHeight="1">
      <c r="A101" s="49">
        <f t="shared" si="4"/>
        <v>90</v>
      </c>
      <c r="B101" s="48" t="s">
        <v>214</v>
      </c>
      <c r="C101" s="48" t="s">
        <v>215</v>
      </c>
      <c r="D101" s="48" t="s">
        <v>216</v>
      </c>
      <c r="E101" s="3" t="s">
        <v>6</v>
      </c>
      <c r="F101" s="13">
        <v>42288</v>
      </c>
      <c r="G101" s="37">
        <v>51083330.06</v>
      </c>
      <c r="H101" s="37">
        <f>I101-G101</f>
        <v>6111676.379999995</v>
      </c>
      <c r="I101" s="37">
        <v>57195006.44</v>
      </c>
      <c r="J101" s="37">
        <v>0</v>
      </c>
      <c r="K101" s="39" t="s">
        <v>40</v>
      </c>
    </row>
    <row r="102" spans="1:11" ht="40.5" customHeight="1">
      <c r="A102" s="49">
        <f t="shared" si="4"/>
        <v>91</v>
      </c>
      <c r="B102" s="20" t="s">
        <v>243</v>
      </c>
      <c r="C102" s="48" t="s">
        <v>35</v>
      </c>
      <c r="D102" s="48" t="s">
        <v>218</v>
      </c>
      <c r="E102" s="25" t="s">
        <v>174</v>
      </c>
      <c r="F102" s="13" t="s">
        <v>10</v>
      </c>
      <c r="G102" s="37">
        <v>1727393.34</v>
      </c>
      <c r="H102" s="37">
        <v>0</v>
      </c>
      <c r="I102" s="37">
        <f>SUM(G102+H102)</f>
        <v>1727393.34</v>
      </c>
      <c r="J102" s="37">
        <v>0</v>
      </c>
      <c r="K102" s="39" t="s">
        <v>64</v>
      </c>
    </row>
    <row r="103" spans="1:11" ht="40.5" customHeight="1">
      <c r="A103" s="49">
        <f t="shared" si="4"/>
        <v>92</v>
      </c>
      <c r="B103" s="48" t="s">
        <v>217</v>
      </c>
      <c r="C103" s="48" t="s">
        <v>35</v>
      </c>
      <c r="D103" s="48" t="s">
        <v>218</v>
      </c>
      <c r="E103" s="25" t="s">
        <v>174</v>
      </c>
      <c r="F103" s="13" t="s">
        <v>10</v>
      </c>
      <c r="G103" s="37">
        <v>1723893.34</v>
      </c>
      <c r="H103" s="37">
        <v>0</v>
      </c>
      <c r="I103" s="37">
        <f>SUM(G103+H103)</f>
        <v>1723893.34</v>
      </c>
      <c r="J103" s="37">
        <v>0</v>
      </c>
      <c r="K103" s="39" t="s">
        <v>64</v>
      </c>
    </row>
    <row r="104" spans="1:11" ht="40.5" customHeight="1">
      <c r="A104" s="49">
        <f t="shared" si="4"/>
        <v>93</v>
      </c>
      <c r="B104" s="48" t="s">
        <v>219</v>
      </c>
      <c r="C104" s="48" t="s">
        <v>35</v>
      </c>
      <c r="D104" s="48" t="s">
        <v>220</v>
      </c>
      <c r="E104" s="25" t="s">
        <v>174</v>
      </c>
      <c r="F104" s="13" t="s">
        <v>10</v>
      </c>
      <c r="G104" s="37">
        <v>3448185.68</v>
      </c>
      <c r="H104" s="37">
        <v>0</v>
      </c>
      <c r="I104" s="37">
        <f>SUM(G104+H104)</f>
        <v>3448185.68</v>
      </c>
      <c r="J104" s="37">
        <v>0</v>
      </c>
      <c r="K104" s="39" t="s">
        <v>64</v>
      </c>
    </row>
    <row r="105" spans="1:11" ht="40.5" customHeight="1">
      <c r="A105" s="49">
        <f t="shared" si="4"/>
        <v>94</v>
      </c>
      <c r="B105" s="48" t="s">
        <v>246</v>
      </c>
      <c r="C105" s="48" t="s">
        <v>173</v>
      </c>
      <c r="D105" s="48" t="s">
        <v>247</v>
      </c>
      <c r="E105" s="25" t="s">
        <v>174</v>
      </c>
      <c r="F105" s="13" t="s">
        <v>10</v>
      </c>
      <c r="G105" s="37">
        <v>228088</v>
      </c>
      <c r="H105" s="37">
        <v>0</v>
      </c>
      <c r="I105" s="37">
        <f>SUM(G105+H105)</f>
        <v>228088</v>
      </c>
      <c r="J105" s="37">
        <v>0</v>
      </c>
      <c r="K105" s="39" t="s">
        <v>64</v>
      </c>
    </row>
    <row r="106" spans="1:11" ht="40.5" customHeight="1">
      <c r="A106" s="49">
        <f t="shared" si="4"/>
        <v>95</v>
      </c>
      <c r="B106" s="48" t="s">
        <v>250</v>
      </c>
      <c r="C106" s="48" t="s">
        <v>173</v>
      </c>
      <c r="D106" s="48" t="s">
        <v>251</v>
      </c>
      <c r="E106" s="25" t="s">
        <v>174</v>
      </c>
      <c r="F106" s="13" t="s">
        <v>10</v>
      </c>
      <c r="G106" s="37">
        <v>94076.49</v>
      </c>
      <c r="H106" s="37">
        <v>0</v>
      </c>
      <c r="I106" s="37">
        <f>SUM(G106+H106)</f>
        <v>94076.49</v>
      </c>
      <c r="J106" s="37">
        <v>0</v>
      </c>
      <c r="K106" s="39" t="s">
        <v>64</v>
      </c>
    </row>
    <row r="107" spans="1:11" ht="40.5" customHeight="1">
      <c r="A107" s="49">
        <f t="shared" si="4"/>
        <v>96</v>
      </c>
      <c r="B107" s="48" t="s">
        <v>248</v>
      </c>
      <c r="C107" s="48" t="s">
        <v>173</v>
      </c>
      <c r="D107" s="48" t="s">
        <v>249</v>
      </c>
      <c r="E107" s="25" t="s">
        <v>174</v>
      </c>
      <c r="F107" s="13" t="s">
        <v>10</v>
      </c>
      <c r="G107" s="37">
        <v>697500</v>
      </c>
      <c r="H107" s="37">
        <v>0</v>
      </c>
      <c r="I107" s="37">
        <f>SUM(G107+H107)</f>
        <v>697500</v>
      </c>
      <c r="J107" s="37">
        <v>0</v>
      </c>
      <c r="K107" s="39" t="s">
        <v>64</v>
      </c>
    </row>
    <row r="108" spans="1:11" ht="25.5" customHeight="1">
      <c r="A108" s="61" t="s">
        <v>25</v>
      </c>
      <c r="B108" s="62"/>
      <c r="C108" s="62"/>
      <c r="D108" s="62"/>
      <c r="E108" s="62"/>
      <c r="F108" s="63"/>
      <c r="G108" s="9">
        <f>SUM(G12:G107)</f>
        <v>244515327.89000002</v>
      </c>
      <c r="H108" s="9">
        <f>SUM(H12:H104)</f>
        <v>32437562.94666666</v>
      </c>
      <c r="I108" s="10">
        <f>SUM(I12:I104)</f>
        <v>275933226.34666663</v>
      </c>
      <c r="J108" s="45">
        <f>SUM(J12:J107)</f>
        <v>63786954.702</v>
      </c>
      <c r="K108" s="11"/>
    </row>
    <row r="109" ht="22.5" customHeight="1"/>
    <row r="111" ht="15">
      <c r="I111" s="2"/>
    </row>
    <row r="119" ht="15">
      <c r="G119" s="2"/>
    </row>
    <row r="120" ht="15">
      <c r="G120" s="2"/>
    </row>
    <row r="121" ht="15">
      <c r="G121" s="2"/>
    </row>
  </sheetData>
  <sheetProtection/>
  <mergeCells count="16">
    <mergeCell ref="I3:K3"/>
    <mergeCell ref="A108:F108"/>
    <mergeCell ref="G10:I10"/>
    <mergeCell ref="F10:F11"/>
    <mergeCell ref="A1:K1"/>
    <mergeCell ref="A2:K2"/>
    <mergeCell ref="A7:K7"/>
    <mergeCell ref="K10:K11"/>
    <mergeCell ref="C10:C11"/>
    <mergeCell ref="B10:B11"/>
    <mergeCell ref="D10:D11"/>
    <mergeCell ref="A10:A11"/>
    <mergeCell ref="E10:E11"/>
    <mergeCell ref="J10:J11"/>
    <mergeCell ref="A8:K8"/>
    <mergeCell ref="A5:K5"/>
  </mergeCells>
  <printOptions/>
  <pageMargins left="0.5118110236220472" right="0.5118110236220472" top="0.7874015748031497" bottom="0.7874015748031497" header="0.11811023622047245" footer="0.31496062992125984"/>
  <pageSetup fitToHeight="0" fitToWidth="0" horizontalDpi="600" verticalDpi="600" orientation="landscape" paperSize="9" scale="71" r:id="rId2"/>
  <headerFooter>
    <oddFooter>&amp;L&amp;D&amp;C&amp;P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ascom</cp:lastModifiedBy>
  <cp:lastPrinted>2013-08-09T18:48:21Z</cp:lastPrinted>
  <dcterms:created xsi:type="dcterms:W3CDTF">2012-02-29T13:08:52Z</dcterms:created>
  <dcterms:modified xsi:type="dcterms:W3CDTF">2015-01-28T21:53:53Z</dcterms:modified>
  <cp:category/>
  <cp:version/>
  <cp:contentType/>
  <cp:contentStatus/>
</cp:coreProperties>
</file>